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schutova\AppData\Local\Microsoft\Windows\INetCache\Content.Outlook\GG76EHI7\"/>
    </mc:Choice>
  </mc:AlternateContent>
  <xr:revisionPtr revIDLastSave="0" documentId="13_ncr:1_{171BDAC5-F1DF-43B9-A88D-52A139169CBF}" xr6:coauthVersionLast="47" xr6:coauthVersionMax="47" xr10:uidLastSave="{00000000-0000-0000-0000-000000000000}"/>
  <bookViews>
    <workbookView xWindow="3120" yWindow="1485" windowWidth="21615" windowHeight="14715" xr2:uid="{00000000-000D-0000-FFFF-FFFF00000000}"/>
  </bookViews>
  <sheets>
    <sheet name="Rekapitulace stavby" sheetId="1" r:id="rId1"/>
    <sheet name="SO1-01 - Most 30,030" sheetId="2" r:id="rId2"/>
    <sheet name="SO1-02 - Železniční svrše..." sheetId="3" r:id="rId3"/>
    <sheet name="SO1-03 - VRN 30,030" sheetId="4" r:id="rId4"/>
    <sheet name="SO2-01 - Most 30,131" sheetId="5" r:id="rId5"/>
    <sheet name="SO2-02 - Železniční svrše..." sheetId="6" r:id="rId6"/>
    <sheet name="SO2-03 - VRN 30,131" sheetId="7" r:id="rId7"/>
    <sheet name="SO2-04 - Materiál zadavat..." sheetId="8" r:id="rId8"/>
  </sheets>
  <definedNames>
    <definedName name="_xlnm._FilterDatabase" localSheetId="1" hidden="1">'SO1-01 - Most 30,030'!$C$126:$K$244</definedName>
    <definedName name="_xlnm._FilterDatabase" localSheetId="2" hidden="1">'SO1-02 - Železniční svrše...'!$C$118:$K$153</definedName>
    <definedName name="_xlnm._FilterDatabase" localSheetId="3" hidden="1">'SO1-03 - VRN 30,030'!$C$122:$K$147</definedName>
    <definedName name="_xlnm._FilterDatabase" localSheetId="4" hidden="1">'SO2-01 - Most 30,131'!$C$125:$K$259</definedName>
    <definedName name="_xlnm._FilterDatabase" localSheetId="5" hidden="1">'SO2-02 - Železniční svrše...'!$C$117:$K$155</definedName>
    <definedName name="_xlnm._FilterDatabase" localSheetId="6" hidden="1">'SO2-03 - VRN 30,131'!$C$122:$K$146</definedName>
    <definedName name="_xlnm._FilterDatabase" localSheetId="7" hidden="1">'SO2-04 - Materiál zadavat...'!$C$117:$K$127</definedName>
    <definedName name="_xlnm.Print_Titles" localSheetId="0">'Rekapitulace stavby'!$92:$92</definedName>
    <definedName name="_xlnm.Print_Titles" localSheetId="1">'SO1-01 - Most 30,030'!$126:$126</definedName>
    <definedName name="_xlnm.Print_Titles" localSheetId="2">'SO1-02 - Železniční svrše...'!$118:$118</definedName>
    <definedName name="_xlnm.Print_Titles" localSheetId="3">'SO1-03 - VRN 30,030'!$122:$122</definedName>
    <definedName name="_xlnm.Print_Titles" localSheetId="4">'SO2-01 - Most 30,131'!$125:$125</definedName>
    <definedName name="_xlnm.Print_Titles" localSheetId="5">'SO2-02 - Železniční svrše...'!$117:$117</definedName>
    <definedName name="_xlnm.Print_Titles" localSheetId="6">'SO2-03 - VRN 30,131'!$122:$122</definedName>
    <definedName name="_xlnm.Print_Titles" localSheetId="7">'SO2-04 - Materiál zadavat...'!$117:$117</definedName>
    <definedName name="_xlnm.Print_Area" localSheetId="0">'Rekapitulace stavby'!$D$4:$AO$76,'Rekapitulace stavby'!$C$82:$AQ$102</definedName>
    <definedName name="_xlnm.Print_Area" localSheetId="1">'SO1-01 - Most 30,030'!$C$4:$J$76,'SO1-01 - Most 30,030'!$C$82:$J$108,'SO1-01 - Most 30,030'!$C$114:$J$244</definedName>
    <definedName name="_xlnm.Print_Area" localSheetId="2">'SO1-02 - Železniční svrše...'!$C$4:$J$76,'SO1-02 - Železniční svrše...'!$C$82:$J$100,'SO1-02 - Železniční svrše...'!$C$106:$J$153</definedName>
    <definedName name="_xlnm.Print_Area" localSheetId="3">'SO1-03 - VRN 30,030'!$C$4:$J$76,'SO1-03 - VRN 30,030'!$C$82:$J$104,'SO1-03 - VRN 30,030'!$C$110:$J$147</definedName>
    <definedName name="_xlnm.Print_Area" localSheetId="4">'SO2-01 - Most 30,131'!$C$4:$J$76,'SO2-01 - Most 30,131'!$C$82:$J$107,'SO2-01 - Most 30,131'!$C$113:$J$259</definedName>
    <definedName name="_xlnm.Print_Area" localSheetId="5">'SO2-02 - Železniční svrše...'!$C$4:$J$76,'SO2-02 - Železniční svrše...'!$C$82:$J$99,'SO2-02 - Železniční svrše...'!$C$105:$J$155</definedName>
    <definedName name="_xlnm.Print_Area" localSheetId="6">'SO2-03 - VRN 30,131'!$C$4:$J$76,'SO2-03 - VRN 30,131'!$C$82:$J$104,'SO2-03 - VRN 30,131'!$C$110:$J$146</definedName>
    <definedName name="_xlnm.Print_Area" localSheetId="7">'SO2-04 - Materiál zadavat...'!$C$4:$J$76,'SO2-04 - Materiál zadavat...'!$C$82:$J$99,'SO2-04 - Materiál zadavat...'!$C$105:$J$127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/>
  <c r="J35" i="8"/>
  <c r="AX101" i="1"/>
  <c r="BI125" i="8"/>
  <c r="BH125" i="8"/>
  <c r="BG125" i="8"/>
  <c r="BF125" i="8"/>
  <c r="T125" i="8"/>
  <c r="R125" i="8"/>
  <c r="P125" i="8"/>
  <c r="BI121" i="8"/>
  <c r="BH121" i="8"/>
  <c r="BG121" i="8"/>
  <c r="BF121" i="8"/>
  <c r="T121" i="8"/>
  <c r="R121" i="8"/>
  <c r="P121" i="8"/>
  <c r="J115" i="8"/>
  <c r="J114" i="8"/>
  <c r="F114" i="8"/>
  <c r="F112" i="8"/>
  <c r="E110" i="8"/>
  <c r="J92" i="8"/>
  <c r="J91" i="8"/>
  <c r="F91" i="8"/>
  <c r="F89" i="8"/>
  <c r="E87" i="8"/>
  <c r="J18" i="8"/>
  <c r="E18" i="8"/>
  <c r="F115" i="8"/>
  <c r="J17" i="8"/>
  <c r="J12" i="8"/>
  <c r="J112" i="8"/>
  <c r="E7" i="8"/>
  <c r="E85" i="8"/>
  <c r="J37" i="7"/>
  <c r="J36" i="7"/>
  <c r="AY100" i="1"/>
  <c r="J35" i="7"/>
  <c r="AX100" i="1"/>
  <c r="BI146" i="7"/>
  <c r="BH146" i="7"/>
  <c r="BG146" i="7"/>
  <c r="BF146" i="7"/>
  <c r="T146" i="7"/>
  <c r="T145" i="7"/>
  <c r="R146" i="7"/>
  <c r="R145" i="7"/>
  <c r="P146" i="7"/>
  <c r="P145" i="7"/>
  <c r="BI144" i="7"/>
  <c r="BH144" i="7"/>
  <c r="BG144" i="7"/>
  <c r="BF144" i="7"/>
  <c r="T144" i="7"/>
  <c r="T143" i="7"/>
  <c r="R144" i="7"/>
  <c r="R143" i="7"/>
  <c r="P144" i="7"/>
  <c r="P143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T136" i="7"/>
  <c r="R137" i="7"/>
  <c r="R136" i="7"/>
  <c r="P137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J120" i="7"/>
  <c r="J119" i="7"/>
  <c r="F119" i="7"/>
  <c r="F117" i="7"/>
  <c r="E115" i="7"/>
  <c r="J92" i="7"/>
  <c r="J91" i="7"/>
  <c r="F91" i="7"/>
  <c r="F89" i="7"/>
  <c r="E87" i="7"/>
  <c r="J18" i="7"/>
  <c r="E18" i="7"/>
  <c r="F120" i="7"/>
  <c r="J17" i="7"/>
  <c r="J12" i="7"/>
  <c r="J117" i="7"/>
  <c r="E7" i="7"/>
  <c r="E113" i="7"/>
  <c r="J37" i="6"/>
  <c r="J36" i="6"/>
  <c r="AY99" i="1"/>
  <c r="J35" i="6"/>
  <c r="AX99" i="1"/>
  <c r="BI155" i="6"/>
  <c r="BH155" i="6"/>
  <c r="BG155" i="6"/>
  <c r="BF155" i="6"/>
  <c r="T155" i="6"/>
  <c r="T154" i="6"/>
  <c r="R155" i="6"/>
  <c r="R154" i="6"/>
  <c r="P155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J115" i="6"/>
  <c r="J114" i="6"/>
  <c r="F114" i="6"/>
  <c r="F112" i="6"/>
  <c r="E110" i="6"/>
  <c r="J92" i="6"/>
  <c r="J91" i="6"/>
  <c r="F91" i="6"/>
  <c r="F89" i="6"/>
  <c r="E87" i="6"/>
  <c r="J18" i="6"/>
  <c r="E18" i="6"/>
  <c r="F92" i="6"/>
  <c r="J17" i="6"/>
  <c r="J12" i="6"/>
  <c r="J112" i="6"/>
  <c r="E7" i="6"/>
  <c r="E85" i="6"/>
  <c r="J37" i="5"/>
  <c r="J36" i="5"/>
  <c r="AY98" i="1"/>
  <c r="J35" i="5"/>
  <c r="AX98" i="1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6" i="5"/>
  <c r="BH236" i="5"/>
  <c r="BG236" i="5"/>
  <c r="BF236" i="5"/>
  <c r="T236" i="5"/>
  <c r="R236" i="5"/>
  <c r="P236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J123" i="5"/>
  <c r="J122" i="5"/>
  <c r="F122" i="5"/>
  <c r="F120" i="5"/>
  <c r="E118" i="5"/>
  <c r="J92" i="5"/>
  <c r="J91" i="5"/>
  <c r="F91" i="5"/>
  <c r="F89" i="5"/>
  <c r="E87" i="5"/>
  <c r="J18" i="5"/>
  <c r="E18" i="5"/>
  <c r="F123" i="5"/>
  <c r="J17" i="5"/>
  <c r="J12" i="5"/>
  <c r="J120" i="5"/>
  <c r="E7" i="5"/>
  <c r="E85" i="5"/>
  <c r="J37" i="4"/>
  <c r="J36" i="4"/>
  <c r="AY97" i="1"/>
  <c r="J35" i="4"/>
  <c r="AX97" i="1"/>
  <c r="BI147" i="4"/>
  <c r="BH147" i="4"/>
  <c r="BG147" i="4"/>
  <c r="BF147" i="4"/>
  <c r="T147" i="4"/>
  <c r="T146" i="4"/>
  <c r="R147" i="4"/>
  <c r="R146" i="4"/>
  <c r="P147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T136" i="4"/>
  <c r="R137" i="4"/>
  <c r="R136" i="4"/>
  <c r="P137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92" i="4"/>
  <c r="J17" i="4"/>
  <c r="J12" i="4"/>
  <c r="J89" i="4"/>
  <c r="E7" i="4"/>
  <c r="E85" i="4"/>
  <c r="J37" i="3"/>
  <c r="J36" i="3"/>
  <c r="AY96" i="1"/>
  <c r="J35" i="3"/>
  <c r="AX96" i="1"/>
  <c r="BI153" i="3"/>
  <c r="BH153" i="3"/>
  <c r="BG153" i="3"/>
  <c r="BF153" i="3"/>
  <c r="T153" i="3"/>
  <c r="T152" i="3"/>
  <c r="R153" i="3"/>
  <c r="R152" i="3"/>
  <c r="P153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6" i="3"/>
  <c r="J115" i="3"/>
  <c r="F115" i="3"/>
  <c r="F113" i="3"/>
  <c r="E111" i="3"/>
  <c r="J92" i="3"/>
  <c r="J91" i="3"/>
  <c r="F91" i="3"/>
  <c r="F89" i="3"/>
  <c r="E87" i="3"/>
  <c r="J18" i="3"/>
  <c r="E18" i="3"/>
  <c r="F116" i="3"/>
  <c r="J17" i="3"/>
  <c r="J12" i="3"/>
  <c r="J89" i="3"/>
  <c r="E7" i="3"/>
  <c r="E109" i="3"/>
  <c r="J244" i="2"/>
  <c r="J37" i="2"/>
  <c r="J36" i="2"/>
  <c r="AY95" i="1"/>
  <c r="J35" i="2"/>
  <c r="AX95" i="1"/>
  <c r="J107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/>
  <c r="J17" i="2"/>
  <c r="J12" i="2"/>
  <c r="J121" i="2"/>
  <c r="E7" i="2"/>
  <c r="E85" i="2"/>
  <c r="L90" i="1"/>
  <c r="AM90" i="1"/>
  <c r="AM89" i="1"/>
  <c r="L89" i="1"/>
  <c r="AM87" i="1"/>
  <c r="L87" i="1"/>
  <c r="L85" i="1"/>
  <c r="L84" i="1"/>
  <c r="J233" i="2"/>
  <c r="J225" i="2"/>
  <c r="J218" i="2"/>
  <c r="J210" i="2"/>
  <c r="BK202" i="2"/>
  <c r="BK197" i="2"/>
  <c r="BK188" i="2"/>
  <c r="BK169" i="2"/>
  <c r="BK163" i="2"/>
  <c r="J156" i="2"/>
  <c r="J148" i="2"/>
  <c r="J142" i="2"/>
  <c r="J133" i="2"/>
  <c r="BK239" i="2"/>
  <c r="BK227" i="2"/>
  <c r="BK221" i="2"/>
  <c r="BK199" i="2"/>
  <c r="BK186" i="2"/>
  <c r="BK181" i="2"/>
  <c r="BK168" i="2"/>
  <c r="BK157" i="2"/>
  <c r="J150" i="2"/>
  <c r="J143" i="2"/>
  <c r="BK133" i="2"/>
  <c r="J130" i="2"/>
  <c r="BK233" i="2"/>
  <c r="J202" i="2"/>
  <c r="BK196" i="2"/>
  <c r="J191" i="2"/>
  <c r="BK178" i="2"/>
  <c r="BK166" i="2"/>
  <c r="J158" i="2"/>
  <c r="BK154" i="2"/>
  <c r="BK141" i="2"/>
  <c r="J243" i="2"/>
  <c r="J240" i="2"/>
  <c r="J227" i="2"/>
  <c r="J221" i="2"/>
  <c r="J205" i="2"/>
  <c r="J186" i="2"/>
  <c r="J160" i="2"/>
  <c r="BK149" i="3"/>
  <c r="BK136" i="3"/>
  <c r="J127" i="3"/>
  <c r="J151" i="3"/>
  <c r="J133" i="3"/>
  <c r="BK122" i="3"/>
  <c r="BK142" i="3"/>
  <c r="BK141" i="4"/>
  <c r="J132" i="4"/>
  <c r="BK137" i="4"/>
  <c r="BK127" i="4"/>
  <c r="J140" i="4"/>
  <c r="BK126" i="4"/>
  <c r="BK248" i="5"/>
  <c r="J239" i="5"/>
  <c r="BK231" i="5"/>
  <c r="J209" i="5"/>
  <c r="BK168" i="5"/>
  <c r="J150" i="5"/>
  <c r="J256" i="5"/>
  <c r="J242" i="5"/>
  <c r="BK215" i="5"/>
  <c r="J207" i="5"/>
  <c r="J197" i="5"/>
  <c r="J174" i="5"/>
  <c r="J155" i="5"/>
  <c r="BK150" i="5"/>
  <c r="J130" i="5"/>
  <c r="J258" i="5"/>
  <c r="J243" i="5"/>
  <c r="J215" i="5"/>
  <c r="J190" i="5"/>
  <c r="J168" i="5"/>
  <c r="BK151" i="5"/>
  <c r="BK259" i="5"/>
  <c r="BK245" i="5"/>
  <c r="J232" i="5"/>
  <c r="J226" i="5"/>
  <c r="J208" i="5"/>
  <c r="BK187" i="5"/>
  <c r="J161" i="5"/>
  <c r="J147" i="5"/>
  <c r="BK139" i="5"/>
  <c r="BK131" i="5"/>
  <c r="J146" i="6"/>
  <c r="BK153" i="6"/>
  <c r="BK130" i="6"/>
  <c r="J153" i="6"/>
  <c r="BK146" i="6"/>
  <c r="J124" i="6"/>
  <c r="BK155" i="6"/>
  <c r="J141" i="7"/>
  <c r="J132" i="7"/>
  <c r="J146" i="7"/>
  <c r="BK126" i="7"/>
  <c r="BK132" i="7"/>
  <c r="J121" i="8"/>
  <c r="BK240" i="2"/>
  <c r="BK226" i="2"/>
  <c r="J222" i="2"/>
  <c r="BK205" i="2"/>
  <c r="J196" i="2"/>
  <c r="J181" i="2"/>
  <c r="J172" i="2"/>
  <c r="J166" i="2"/>
  <c r="BK153" i="2"/>
  <c r="J145" i="2"/>
  <c r="J140" i="2"/>
  <c r="BK130" i="2"/>
  <c r="BK230" i="2"/>
  <c r="BK225" i="2"/>
  <c r="J214" i="2"/>
  <c r="BK198" i="2"/>
  <c r="BK172" i="2"/>
  <c r="J167" i="2"/>
  <c r="BK158" i="2"/>
  <c r="BK148" i="2"/>
  <c r="J141" i="2"/>
  <c r="J236" i="2"/>
  <c r="BK209" i="2"/>
  <c r="J197" i="2"/>
  <c r="BK195" i="2"/>
  <c r="BK187" i="2"/>
  <c r="J175" i="2"/>
  <c r="J163" i="2"/>
  <c r="BK156" i="2"/>
  <c r="BK142" i="2"/>
  <c r="BK137" i="2"/>
  <c r="BK242" i="2"/>
  <c r="BK229" i="2"/>
  <c r="BK224" i="2"/>
  <c r="BK214" i="2"/>
  <c r="J199" i="2"/>
  <c r="J185" i="2"/>
  <c r="BK167" i="2"/>
  <c r="BK153" i="3"/>
  <c r="J139" i="3"/>
  <c r="BK123" i="3"/>
  <c r="J136" i="3"/>
  <c r="BK130" i="3"/>
  <c r="J153" i="3"/>
  <c r="J126" i="4"/>
  <c r="BK140" i="4"/>
  <c r="BK130" i="4"/>
  <c r="BK144" i="4"/>
  <c r="BK134" i="4"/>
  <c r="BK252" i="5"/>
  <c r="BK240" i="5"/>
  <c r="BK227" i="5"/>
  <c r="BK206" i="5"/>
  <c r="J177" i="5"/>
  <c r="J153" i="5"/>
  <c r="BK147" i="5"/>
  <c r="J251" i="5"/>
  <c r="J216" i="5"/>
  <c r="BK208" i="5"/>
  <c r="BK205" i="5"/>
  <c r="BK177" i="5"/>
  <c r="BK171" i="5"/>
  <c r="BK153" i="5"/>
  <c r="J140" i="5"/>
  <c r="J255" i="5"/>
  <c r="J245" i="5"/>
  <c r="BK216" i="5"/>
  <c r="BK193" i="5"/>
  <c r="J181" i="5"/>
  <c r="BK165" i="5"/>
  <c r="BK137" i="5"/>
  <c r="J259" i="5"/>
  <c r="BK247" i="5"/>
  <c r="BK236" i="5"/>
  <c r="BK223" i="5"/>
  <c r="BK207" i="5"/>
  <c r="BK201" i="5"/>
  <c r="BK174" i="5"/>
  <c r="BK155" i="5"/>
  <c r="BK140" i="5"/>
  <c r="J134" i="5"/>
  <c r="BK129" i="5"/>
  <c r="BK121" i="6"/>
  <c r="J136" i="6"/>
  <c r="BK124" i="6"/>
  <c r="BK152" i="6"/>
  <c r="J133" i="6"/>
  <c r="BK120" i="6"/>
  <c r="BK136" i="6"/>
  <c r="J134" i="7"/>
  <c r="BK130" i="7"/>
  <c r="BK146" i="7"/>
  <c r="BK134" i="7"/>
  <c r="J125" i="8"/>
  <c r="BK125" i="8"/>
  <c r="J239" i="2"/>
  <c r="BK210" i="2"/>
  <c r="J187" i="2"/>
  <c r="J169" i="2"/>
  <c r="BK140" i="2"/>
  <c r="J142" i="3"/>
  <c r="J130" i="3"/>
  <c r="J122" i="3"/>
  <c r="BK139" i="3"/>
  <c r="J123" i="3"/>
  <c r="J146" i="3"/>
  <c r="J145" i="4"/>
  <c r="J141" i="4"/>
  <c r="J147" i="4"/>
  <c r="BK132" i="4"/>
  <c r="BK145" i="4"/>
  <c r="J137" i="4"/>
  <c r="BK258" i="5"/>
  <c r="J244" i="5"/>
  <c r="BK226" i="5"/>
  <c r="J223" i="5"/>
  <c r="J217" i="5"/>
  <c r="J184" i="5"/>
  <c r="BK157" i="5"/>
  <c r="BK138" i="5"/>
  <c r="BK244" i="5"/>
  <c r="BK220" i="5"/>
  <c r="BK213" i="5"/>
  <c r="BK200" i="5"/>
  <c r="J187" i="5"/>
  <c r="J160" i="5"/>
  <c r="J154" i="5"/>
  <c r="BK142" i="5"/>
  <c r="J129" i="5"/>
  <c r="J252" i="5"/>
  <c r="J236" i="5"/>
  <c r="BK209" i="5"/>
  <c r="BK184" i="5"/>
  <c r="J162" i="5"/>
  <c r="BK134" i="5"/>
  <c r="BK251" i="5"/>
  <c r="BK243" i="5"/>
  <c r="J231" i="5"/>
  <c r="J214" i="5"/>
  <c r="J206" i="5"/>
  <c r="J200" i="5"/>
  <c r="BK162" i="5"/>
  <c r="J157" i="5"/>
  <c r="J142" i="5"/>
  <c r="J137" i="5"/>
  <c r="BK130" i="5"/>
  <c r="J140" i="6"/>
  <c r="BK144" i="6"/>
  <c r="BK127" i="6"/>
  <c r="J120" i="6"/>
  <c r="BK140" i="6"/>
  <c r="J130" i="6"/>
  <c r="J144" i="6"/>
  <c r="BK137" i="7"/>
  <c r="J130" i="7"/>
  <c r="J126" i="7"/>
  <c r="J140" i="7"/>
  <c r="J144" i="7"/>
  <c r="BK121" i="8"/>
  <c r="BK243" i="2"/>
  <c r="J229" i="2"/>
  <c r="J224" i="2"/>
  <c r="J209" i="2"/>
  <c r="J198" i="2"/>
  <c r="J195" i="2"/>
  <c r="BK175" i="2"/>
  <c r="J168" i="2"/>
  <c r="J157" i="2"/>
  <c r="BK150" i="2"/>
  <c r="BK143" i="2"/>
  <c r="BK134" i="2"/>
  <c r="BK236" i="2"/>
  <c r="J226" i="2"/>
  <c r="BK218" i="2"/>
  <c r="J213" i="2"/>
  <c r="J188" i="2"/>
  <c r="BK185" i="2"/>
  <c r="BK160" i="2"/>
  <c r="J153" i="2"/>
  <c r="BK145" i="2"/>
  <c r="J137" i="2"/>
  <c r="AS94" i="1"/>
  <c r="J134" i="2"/>
  <c r="J242" i="2"/>
  <c r="J230" i="2"/>
  <c r="BK222" i="2"/>
  <c r="BK213" i="2"/>
  <c r="BK191" i="2"/>
  <c r="J178" i="2"/>
  <c r="J154" i="2"/>
  <c r="BK146" i="3"/>
  <c r="BK133" i="3"/>
  <c r="BK151" i="3"/>
  <c r="BK127" i="3"/>
  <c r="J149" i="3"/>
  <c r="J144" i="4"/>
  <c r="J130" i="4"/>
  <c r="J134" i="4"/>
  <c r="BK147" i="4"/>
  <c r="J127" i="4"/>
  <c r="BK256" i="5"/>
  <c r="BK242" i="5"/>
  <c r="BK232" i="5"/>
  <c r="J220" i="5"/>
  <c r="BK190" i="5"/>
  <c r="BK161" i="5"/>
  <c r="BK145" i="5"/>
  <c r="BK255" i="5"/>
  <c r="BK239" i="5"/>
  <c r="BK214" i="5"/>
  <c r="J201" i="5"/>
  <c r="J193" i="5"/>
  <c r="J165" i="5"/>
  <c r="J151" i="5"/>
  <c r="J139" i="5"/>
  <c r="J247" i="5"/>
  <c r="BK217" i="5"/>
  <c r="BK197" i="5"/>
  <c r="J171" i="5"/>
  <c r="BK154" i="5"/>
  <c r="J131" i="5"/>
  <c r="J248" i="5"/>
  <c r="J240" i="5"/>
  <c r="J227" i="5"/>
  <c r="J213" i="5"/>
  <c r="J205" i="5"/>
  <c r="BK181" i="5"/>
  <c r="BK160" i="5"/>
  <c r="J145" i="5"/>
  <c r="J138" i="5"/>
  <c r="BK150" i="6"/>
  <c r="J155" i="6"/>
  <c r="BK133" i="6"/>
  <c r="J121" i="6"/>
  <c r="J150" i="6"/>
  <c r="J127" i="6"/>
  <c r="J152" i="6"/>
  <c r="BK144" i="7"/>
  <c r="J137" i="7"/>
  <c r="BK141" i="7"/>
  <c r="J127" i="7"/>
  <c r="BK140" i="7"/>
  <c r="BK127" i="7"/>
  <c r="T129" i="2" l="1"/>
  <c r="T144" i="2"/>
  <c r="T149" i="2"/>
  <c r="R155" i="2"/>
  <c r="T159" i="2"/>
  <c r="P184" i="2"/>
  <c r="T194" i="2"/>
  <c r="R228" i="2"/>
  <c r="P241" i="2"/>
  <c r="R121" i="3"/>
  <c r="R120" i="3" s="1"/>
  <c r="R119" i="3" s="1"/>
  <c r="P125" i="4"/>
  <c r="P129" i="4"/>
  <c r="R139" i="4"/>
  <c r="P143" i="4"/>
  <c r="T128" i="5"/>
  <c r="T141" i="5"/>
  <c r="T146" i="5"/>
  <c r="P152" i="5"/>
  <c r="P156" i="5"/>
  <c r="P180" i="5"/>
  <c r="R196" i="5"/>
  <c r="R246" i="5"/>
  <c r="R257" i="5"/>
  <c r="T119" i="6"/>
  <c r="T118" i="6" s="1"/>
  <c r="BK129" i="7"/>
  <c r="J129" i="7" s="1"/>
  <c r="J99" i="7" s="1"/>
  <c r="T129" i="7"/>
  <c r="P139" i="7"/>
  <c r="P124" i="7" s="1"/>
  <c r="P123" i="7" s="1"/>
  <c r="AU100" i="1" s="1"/>
  <c r="BK129" i="2"/>
  <c r="J129" i="2"/>
  <c r="J98" i="2" s="1"/>
  <c r="BK144" i="2"/>
  <c r="J144" i="2"/>
  <c r="J99" i="2" s="1"/>
  <c r="R149" i="2"/>
  <c r="T155" i="2"/>
  <c r="BK159" i="2"/>
  <c r="J159" i="2"/>
  <c r="J102" i="2" s="1"/>
  <c r="BK184" i="2"/>
  <c r="J184" i="2" s="1"/>
  <c r="J103" i="2" s="1"/>
  <c r="BK194" i="2"/>
  <c r="J194" i="2"/>
  <c r="J104" i="2" s="1"/>
  <c r="T228" i="2"/>
  <c r="R241" i="2"/>
  <c r="P121" i="3"/>
  <c r="P120" i="3"/>
  <c r="P119" i="3" s="1"/>
  <c r="AU96" i="1" s="1"/>
  <c r="R125" i="4"/>
  <c r="T129" i="4"/>
  <c r="P139" i="4"/>
  <c r="BK143" i="4"/>
  <c r="J143" i="4"/>
  <c r="J102" i="4" s="1"/>
  <c r="BK128" i="5"/>
  <c r="J128" i="5" s="1"/>
  <c r="J98" i="5" s="1"/>
  <c r="R141" i="5"/>
  <c r="BK146" i="5"/>
  <c r="J146" i="5" s="1"/>
  <c r="J100" i="5" s="1"/>
  <c r="BK152" i="5"/>
  <c r="J152" i="5" s="1"/>
  <c r="J101" i="5" s="1"/>
  <c r="BK156" i="5"/>
  <c r="J156" i="5" s="1"/>
  <c r="J102" i="5" s="1"/>
  <c r="BK180" i="5"/>
  <c r="J180" i="5"/>
  <c r="J103" i="5" s="1"/>
  <c r="BK196" i="5"/>
  <c r="J196" i="5" s="1"/>
  <c r="J104" i="5" s="1"/>
  <c r="P246" i="5"/>
  <c r="P120" i="8"/>
  <c r="P119" i="8" s="1"/>
  <c r="P118" i="8" s="1"/>
  <c r="AU101" i="1" s="1"/>
  <c r="R129" i="2"/>
  <c r="P144" i="2"/>
  <c r="BK149" i="2"/>
  <c r="J149" i="2" s="1"/>
  <c r="J100" i="2" s="1"/>
  <c r="BK155" i="2"/>
  <c r="J155" i="2"/>
  <c r="J101" i="2" s="1"/>
  <c r="P159" i="2"/>
  <c r="T184" i="2"/>
  <c r="R194" i="2"/>
  <c r="BK228" i="2"/>
  <c r="J228" i="2"/>
  <c r="J105" i="2" s="1"/>
  <c r="BK241" i="2"/>
  <c r="J241" i="2"/>
  <c r="J106" i="2" s="1"/>
  <c r="BK121" i="3"/>
  <c r="J121" i="3"/>
  <c r="J98" i="3" s="1"/>
  <c r="T125" i="4"/>
  <c r="R129" i="4"/>
  <c r="T139" i="4"/>
  <c r="T143" i="4"/>
  <c r="P128" i="5"/>
  <c r="BK141" i="5"/>
  <c r="J141" i="5"/>
  <c r="J99" i="5" s="1"/>
  <c r="R146" i="5"/>
  <c r="R152" i="5"/>
  <c r="T156" i="5"/>
  <c r="T180" i="5"/>
  <c r="T196" i="5"/>
  <c r="T246" i="5"/>
  <c r="P257" i="5"/>
  <c r="BK119" i="6"/>
  <c r="J119" i="6"/>
  <c r="J97" i="6" s="1"/>
  <c r="R119" i="6"/>
  <c r="R118" i="6" s="1"/>
  <c r="BK125" i="7"/>
  <c r="J125" i="7" s="1"/>
  <c r="J98" i="7" s="1"/>
  <c r="R125" i="7"/>
  <c r="P129" i="7"/>
  <c r="T139" i="7"/>
  <c r="BK120" i="8"/>
  <c r="J120" i="8"/>
  <c r="J98" i="8" s="1"/>
  <c r="R120" i="8"/>
  <c r="R119" i="8"/>
  <c r="R118" i="8" s="1"/>
  <c r="P129" i="2"/>
  <c r="R144" i="2"/>
  <c r="P149" i="2"/>
  <c r="P155" i="2"/>
  <c r="R159" i="2"/>
  <c r="R184" i="2"/>
  <c r="P194" i="2"/>
  <c r="P228" i="2"/>
  <c r="T241" i="2"/>
  <c r="T121" i="3"/>
  <c r="T120" i="3" s="1"/>
  <c r="T119" i="3" s="1"/>
  <c r="BK125" i="4"/>
  <c r="J125" i="4" s="1"/>
  <c r="J98" i="4" s="1"/>
  <c r="BK129" i="4"/>
  <c r="J129" i="4"/>
  <c r="J99" i="4" s="1"/>
  <c r="BK139" i="4"/>
  <c r="J139" i="4" s="1"/>
  <c r="J101" i="4" s="1"/>
  <c r="R143" i="4"/>
  <c r="R128" i="5"/>
  <c r="P141" i="5"/>
  <c r="P146" i="5"/>
  <c r="T152" i="5"/>
  <c r="R156" i="5"/>
  <c r="R180" i="5"/>
  <c r="P196" i="5"/>
  <c r="BK246" i="5"/>
  <c r="J246" i="5"/>
  <c r="J105" i="5" s="1"/>
  <c r="BK257" i="5"/>
  <c r="J257" i="5" s="1"/>
  <c r="J106" i="5" s="1"/>
  <c r="T257" i="5"/>
  <c r="P119" i="6"/>
  <c r="P118" i="6" s="1"/>
  <c r="AU99" i="1" s="1"/>
  <c r="P125" i="7"/>
  <c r="T125" i="7"/>
  <c r="T124" i="7"/>
  <c r="T123" i="7" s="1"/>
  <c r="R129" i="7"/>
  <c r="BK139" i="7"/>
  <c r="J139" i="7"/>
  <c r="J101" i="7" s="1"/>
  <c r="R139" i="7"/>
  <c r="T120" i="8"/>
  <c r="T119" i="8"/>
  <c r="T118" i="8" s="1"/>
  <c r="BK146" i="4"/>
  <c r="J146" i="4" s="1"/>
  <c r="J103" i="4" s="1"/>
  <c r="BK152" i="3"/>
  <c r="J152" i="3" s="1"/>
  <c r="J99" i="3" s="1"/>
  <c r="BK136" i="7"/>
  <c r="J136" i="7" s="1"/>
  <c r="J100" i="7" s="1"/>
  <c r="BK143" i="7"/>
  <c r="J143" i="7"/>
  <c r="J102" i="7" s="1"/>
  <c r="BK136" i="4"/>
  <c r="J136" i="4" s="1"/>
  <c r="J100" i="4" s="1"/>
  <c r="BK154" i="6"/>
  <c r="J154" i="6"/>
  <c r="J98" i="6" s="1"/>
  <c r="BK145" i="7"/>
  <c r="J145" i="7" s="1"/>
  <c r="J103" i="7" s="1"/>
  <c r="J89" i="8"/>
  <c r="E108" i="8"/>
  <c r="BE121" i="8"/>
  <c r="BE125" i="8"/>
  <c r="F92" i="8"/>
  <c r="E85" i="7"/>
  <c r="J89" i="7"/>
  <c r="BE140" i="7"/>
  <c r="BE144" i="7"/>
  <c r="BE134" i="7"/>
  <c r="BE126" i="7"/>
  <c r="BE130" i="7"/>
  <c r="BE132" i="7"/>
  <c r="BE137" i="7"/>
  <c r="BE141" i="7"/>
  <c r="BE146" i="7"/>
  <c r="F92" i="7"/>
  <c r="BE127" i="7"/>
  <c r="E108" i="6"/>
  <c r="F115" i="6"/>
  <c r="BE121" i="6"/>
  <c r="BE124" i="6"/>
  <c r="BE133" i="6"/>
  <c r="BE146" i="6"/>
  <c r="BE155" i="6"/>
  <c r="BE136" i="6"/>
  <c r="BE144" i="6"/>
  <c r="J89" i="6"/>
  <c r="BE127" i="6"/>
  <c r="BE140" i="6"/>
  <c r="BE150" i="6"/>
  <c r="BE120" i="6"/>
  <c r="BE130" i="6"/>
  <c r="BE152" i="6"/>
  <c r="BE153" i="6"/>
  <c r="J89" i="5"/>
  <c r="E116" i="5"/>
  <c r="BE147" i="5"/>
  <c r="BE150" i="5"/>
  <c r="BE151" i="5"/>
  <c r="BE153" i="5"/>
  <c r="BE168" i="5"/>
  <c r="BE187" i="5"/>
  <c r="BE214" i="5"/>
  <c r="BE216" i="5"/>
  <c r="BE252" i="5"/>
  <c r="BE259" i="5"/>
  <c r="BE138" i="5"/>
  <c r="BE139" i="5"/>
  <c r="BE142" i="5"/>
  <c r="BE154" i="5"/>
  <c r="BE155" i="5"/>
  <c r="BE160" i="5"/>
  <c r="BE174" i="5"/>
  <c r="BE205" i="5"/>
  <c r="BE207" i="5"/>
  <c r="BE209" i="5"/>
  <c r="BE217" i="5"/>
  <c r="BE220" i="5"/>
  <c r="BE223" i="5"/>
  <c r="BE226" i="5"/>
  <c r="BE232" i="5"/>
  <c r="BE236" i="5"/>
  <c r="BE239" i="5"/>
  <c r="BE240" i="5"/>
  <c r="BE244" i="5"/>
  <c r="BE247" i="5"/>
  <c r="BE248" i="5"/>
  <c r="BE256" i="5"/>
  <c r="BE131" i="5"/>
  <c r="BE134" i="5"/>
  <c r="BE137" i="5"/>
  <c r="BE145" i="5"/>
  <c r="BE157" i="5"/>
  <c r="BE161" i="5"/>
  <c r="BE162" i="5"/>
  <c r="BE165" i="5"/>
  <c r="BE181" i="5"/>
  <c r="BE190" i="5"/>
  <c r="BE227" i="5"/>
  <c r="BE231" i="5"/>
  <c r="BE242" i="5"/>
  <c r="BE245" i="5"/>
  <c r="BE255" i="5"/>
  <c r="BE258" i="5"/>
  <c r="F92" i="5"/>
  <c r="BE129" i="5"/>
  <c r="BE130" i="5"/>
  <c r="BE140" i="5"/>
  <c r="BE171" i="5"/>
  <c r="BE177" i="5"/>
  <c r="BE184" i="5"/>
  <c r="BE193" i="5"/>
  <c r="BE197" i="5"/>
  <c r="BE200" i="5"/>
  <c r="BE201" i="5"/>
  <c r="BE206" i="5"/>
  <c r="BE208" i="5"/>
  <c r="BE213" i="5"/>
  <c r="BE215" i="5"/>
  <c r="BE243" i="5"/>
  <c r="BE251" i="5"/>
  <c r="E113" i="4"/>
  <c r="F120" i="4"/>
  <c r="BE140" i="4"/>
  <c r="BE141" i="4"/>
  <c r="J117" i="4"/>
  <c r="BE144" i="4"/>
  <c r="BE145" i="4"/>
  <c r="BE126" i="4"/>
  <c r="BE130" i="4"/>
  <c r="BE132" i="4"/>
  <c r="BE137" i="4"/>
  <c r="BE127" i="4"/>
  <c r="BE134" i="4"/>
  <c r="BE147" i="4"/>
  <c r="E85" i="3"/>
  <c r="BE122" i="3"/>
  <c r="BE127" i="3"/>
  <c r="BE136" i="3"/>
  <c r="BE153" i="3"/>
  <c r="J113" i="3"/>
  <c r="BE146" i="3"/>
  <c r="F92" i="3"/>
  <c r="BE123" i="3"/>
  <c r="BE130" i="3"/>
  <c r="BE133" i="3"/>
  <c r="BE139" i="3"/>
  <c r="BE142" i="3"/>
  <c r="BE149" i="3"/>
  <c r="BE151" i="3"/>
  <c r="E117" i="2"/>
  <c r="BE130" i="2"/>
  <c r="BE137" i="2"/>
  <c r="BE141" i="2"/>
  <c r="BE143" i="2"/>
  <c r="BE148" i="2"/>
  <c r="BE150" i="2"/>
  <c r="BE156" i="2"/>
  <c r="BE158" i="2"/>
  <c r="BE160" i="2"/>
  <c r="BE172" i="2"/>
  <c r="BE178" i="2"/>
  <c r="BE187" i="2"/>
  <c r="BE191" i="2"/>
  <c r="BE197" i="2"/>
  <c r="BE199" i="2"/>
  <c r="BE205" i="2"/>
  <c r="BE209" i="2"/>
  <c r="BE222" i="2"/>
  <c r="BE226" i="2"/>
  <c r="BE239" i="2"/>
  <c r="BE240" i="2"/>
  <c r="BE242" i="2"/>
  <c r="BE133" i="2"/>
  <c r="BE134" i="2"/>
  <c r="BE145" i="2"/>
  <c r="BE157" i="2"/>
  <c r="BE169" i="2"/>
  <c r="BE181" i="2"/>
  <c r="BE185" i="2"/>
  <c r="BE188" i="2"/>
  <c r="BE198" i="2"/>
  <c r="BE213" i="2"/>
  <c r="BE233" i="2"/>
  <c r="F92" i="2"/>
  <c r="BE140" i="2"/>
  <c r="BE142" i="2"/>
  <c r="BE154" i="2"/>
  <c r="BE163" i="2"/>
  <c r="BE166" i="2"/>
  <c r="BE175" i="2"/>
  <c r="BE186" i="2"/>
  <c r="BE196" i="2"/>
  <c r="BE202" i="2"/>
  <c r="BE210" i="2"/>
  <c r="BE214" i="2"/>
  <c r="BE218" i="2"/>
  <c r="BE224" i="2"/>
  <c r="BE227" i="2"/>
  <c r="BE229" i="2"/>
  <c r="BE230" i="2"/>
  <c r="BE236" i="2"/>
  <c r="J89" i="2"/>
  <c r="BE153" i="2"/>
  <c r="BE167" i="2"/>
  <c r="BE168" i="2"/>
  <c r="BE195" i="2"/>
  <c r="BE221" i="2"/>
  <c r="BE225" i="2"/>
  <c r="BE243" i="2"/>
  <c r="F37" i="2"/>
  <c r="BD95" i="1"/>
  <c r="F34" i="3"/>
  <c r="BA96" i="1" s="1"/>
  <c r="F37" i="3"/>
  <c r="BD96" i="1" s="1"/>
  <c r="F35" i="4"/>
  <c r="BB97" i="1"/>
  <c r="F35" i="5"/>
  <c r="BB98" i="1" s="1"/>
  <c r="F36" i="5"/>
  <c r="BC98" i="1" s="1"/>
  <c r="F35" i="7"/>
  <c r="BB100" i="1"/>
  <c r="F36" i="8"/>
  <c r="BC101" i="1" s="1"/>
  <c r="F35" i="2"/>
  <c r="BB95" i="1"/>
  <c r="F35" i="3"/>
  <c r="BB96" i="1" s="1"/>
  <c r="F37" i="4"/>
  <c r="BD97" i="1" s="1"/>
  <c r="F37" i="5"/>
  <c r="BD98" i="1"/>
  <c r="F37" i="6"/>
  <c r="BD99" i="1" s="1"/>
  <c r="F36" i="6"/>
  <c r="BC99" i="1" s="1"/>
  <c r="F34" i="7"/>
  <c r="BA100" i="1"/>
  <c r="F35" i="8"/>
  <c r="BB101" i="1" s="1"/>
  <c r="J34" i="8"/>
  <c r="AW101" i="1"/>
  <c r="F36" i="2"/>
  <c r="BC95" i="1" s="1"/>
  <c r="J34" i="3"/>
  <c r="AW96" i="1" s="1"/>
  <c r="J34" i="4"/>
  <c r="AW97" i="1"/>
  <c r="J34" i="5"/>
  <c r="AW98" i="1" s="1"/>
  <c r="F34" i="6"/>
  <c r="BA99" i="1" s="1"/>
  <c r="F35" i="6"/>
  <c r="BB99" i="1"/>
  <c r="F37" i="7"/>
  <c r="BD100" i="1" s="1"/>
  <c r="F37" i="8"/>
  <c r="BD101" i="1"/>
  <c r="F34" i="2"/>
  <c r="BA95" i="1" s="1"/>
  <c r="J34" i="2"/>
  <c r="AW95" i="1" s="1"/>
  <c r="F36" i="3"/>
  <c r="BC96" i="1"/>
  <c r="F34" i="4"/>
  <c r="BA97" i="1" s="1"/>
  <c r="F36" i="4"/>
  <c r="BC97" i="1" s="1"/>
  <c r="F34" i="5"/>
  <c r="BA98" i="1"/>
  <c r="J34" i="6"/>
  <c r="AW99" i="1" s="1"/>
  <c r="J34" i="7"/>
  <c r="AW100" i="1"/>
  <c r="F36" i="7"/>
  <c r="BC100" i="1" s="1"/>
  <c r="F34" i="8"/>
  <c r="BA101" i="1" s="1"/>
  <c r="R128" i="2" l="1"/>
  <c r="R127" i="2"/>
  <c r="R124" i="4"/>
  <c r="R123" i="4" s="1"/>
  <c r="R127" i="5"/>
  <c r="R126" i="5" s="1"/>
  <c r="P128" i="2"/>
  <c r="P127" i="2"/>
  <c r="AU95" i="1" s="1"/>
  <c r="R124" i="7"/>
  <c r="R123" i="7" s="1"/>
  <c r="P127" i="5"/>
  <c r="P126" i="5" s="1"/>
  <c r="AU98" i="1" s="1"/>
  <c r="T124" i="4"/>
  <c r="T123" i="4"/>
  <c r="T127" i="5"/>
  <c r="T126" i="5"/>
  <c r="P124" i="4"/>
  <c r="P123" i="4" s="1"/>
  <c r="AU97" i="1" s="1"/>
  <c r="T128" i="2"/>
  <c r="T127" i="2"/>
  <c r="BK120" i="3"/>
  <c r="J120" i="3" s="1"/>
  <c r="J97" i="3" s="1"/>
  <c r="BK124" i="4"/>
  <c r="BK123" i="4"/>
  <c r="J123" i="4" s="1"/>
  <c r="J96" i="4" s="1"/>
  <c r="BK127" i="5"/>
  <c r="BK126" i="5" s="1"/>
  <c r="J126" i="5" s="1"/>
  <c r="J96" i="5" s="1"/>
  <c r="BK128" i="2"/>
  <c r="J128" i="2" s="1"/>
  <c r="J97" i="2" s="1"/>
  <c r="BK118" i="6"/>
  <c r="J118" i="6"/>
  <c r="J96" i="6"/>
  <c r="BK124" i="7"/>
  <c r="J124" i="7" s="1"/>
  <c r="J97" i="7" s="1"/>
  <c r="BK119" i="8"/>
  <c r="BK118" i="8" s="1"/>
  <c r="J118" i="8" s="1"/>
  <c r="J96" i="8" s="1"/>
  <c r="F33" i="2"/>
  <c r="AZ95" i="1" s="1"/>
  <c r="J33" i="6"/>
  <c r="AV99" i="1"/>
  <c r="AT99" i="1" s="1"/>
  <c r="F33" i="7"/>
  <c r="AZ100" i="1" s="1"/>
  <c r="BD94" i="1"/>
  <c r="W33" i="1"/>
  <c r="F33" i="8"/>
  <c r="AZ101" i="1" s="1"/>
  <c r="BC94" i="1"/>
  <c r="AY94" i="1" s="1"/>
  <c r="J33" i="2"/>
  <c r="AV95" i="1" s="1"/>
  <c r="AT95" i="1" s="1"/>
  <c r="F33" i="6"/>
  <c r="AZ99" i="1" s="1"/>
  <c r="J33" i="7"/>
  <c r="AV100" i="1"/>
  <c r="AT100" i="1" s="1"/>
  <c r="J33" i="8"/>
  <c r="AV101" i="1" s="1"/>
  <c r="AT101" i="1" s="1"/>
  <c r="BB94" i="1"/>
  <c r="W31" i="1" s="1"/>
  <c r="J33" i="3"/>
  <c r="AV96" i="1"/>
  <c r="AT96" i="1"/>
  <c r="J33" i="4"/>
  <c r="AV97" i="1" s="1"/>
  <c r="AT97" i="1" s="1"/>
  <c r="J33" i="5"/>
  <c r="AV98" i="1" s="1"/>
  <c r="AT98" i="1" s="1"/>
  <c r="F33" i="3"/>
  <c r="AZ96" i="1" s="1"/>
  <c r="F33" i="4"/>
  <c r="AZ97" i="1" s="1"/>
  <c r="F33" i="5"/>
  <c r="AZ98" i="1" s="1"/>
  <c r="BA94" i="1"/>
  <c r="W30" i="1" s="1"/>
  <c r="BK119" i="3" l="1"/>
  <c r="J119" i="3"/>
  <c r="J96" i="3"/>
  <c r="BK123" i="7"/>
  <c r="J123" i="7"/>
  <c r="J96" i="7" s="1"/>
  <c r="J127" i="5"/>
  <c r="J97" i="5"/>
  <c r="J124" i="4"/>
  <c r="J97" i="4"/>
  <c r="J119" i="8"/>
  <c r="J97" i="8" s="1"/>
  <c r="BK127" i="2"/>
  <c r="J127" i="2" s="1"/>
  <c r="J30" i="2" s="1"/>
  <c r="AG95" i="1" s="1"/>
  <c r="AU94" i="1"/>
  <c r="J30" i="5"/>
  <c r="AG98" i="1" s="1"/>
  <c r="J30" i="6"/>
  <c r="AG99" i="1"/>
  <c r="AX94" i="1"/>
  <c r="J30" i="8"/>
  <c r="AG101" i="1" s="1"/>
  <c r="J30" i="4"/>
  <c r="AG97" i="1"/>
  <c r="W32" i="1"/>
  <c r="AW94" i="1"/>
  <c r="AK30" i="1"/>
  <c r="AZ94" i="1"/>
  <c r="W29" i="1" s="1"/>
  <c r="J39" i="5" l="1"/>
  <c r="J39" i="4"/>
  <c r="J39" i="2"/>
  <c r="J39" i="8"/>
  <c r="J39" i="6"/>
  <c r="J96" i="2"/>
  <c r="AN99" i="1"/>
  <c r="AN95" i="1"/>
  <c r="AN101" i="1"/>
  <c r="AN97" i="1"/>
  <c r="AN98" i="1"/>
  <c r="J30" i="7"/>
  <c r="AG100" i="1" s="1"/>
  <c r="J30" i="3"/>
  <c r="AG96" i="1" s="1"/>
  <c r="AV94" i="1"/>
  <c r="AK29" i="1" s="1"/>
  <c r="J39" i="3" l="1"/>
  <c r="J39" i="7"/>
  <c r="AN100" i="1"/>
  <c r="AN96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<sst xmlns="http://schemas.openxmlformats.org/spreadsheetml/2006/main" count="5002" uniqueCount="652">
  <si>
    <t>Export Komplet</t>
  </si>
  <si>
    <t/>
  </si>
  <si>
    <t>2.0</t>
  </si>
  <si>
    <t>ZAMOK</t>
  </si>
  <si>
    <t>False</t>
  </si>
  <si>
    <t>{ce3f9c6b-3dcf-41b3-8ba9-3336c98c2dc6}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</si>
  <si>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</si>
  <si>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</si>
  <si>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</si>
  <si>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</si>
  <si>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</si>
  <si>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</si>
  <si>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</si>
  <si>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</si>
  <si>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PA654210039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</si>
  <si>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</si>
  <si>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</si>
  <si>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mostů v úseku Č. Krumlov – Kájov</t>
  </si>
  <si>
    <t>KSO:</t>
  </si>
  <si>
    <t>CC-CZ:</t>
  </si>
  <si>
    <t>Místo:</t>
  </si>
  <si>
    <t xml:space="preserve"> </t>
  </si>
  <si>
    <t>Datum:</t>
  </si>
  <si>
    <t>22. 11. 2022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</si>
  <si>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</si>
  <si>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</si>
  <si>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</si>
  <si>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</si>
  <si>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</si>
  <si>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</si>
  <si>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</si>
  <si>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</si>
  <si>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</si>
  <si>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</si>
  <si>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</si>
  <si>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</si>
  <si>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</si>
  <si>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</si>
  <si>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</si>
  <si>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</si>
  <si>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</si>
  <si>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</si>
  <si>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</si>
  <si>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</si>
  <si>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</si>
  <si>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</si>
  <si>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</si>
  <si>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</si>
  <si>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</si>
  <si>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</si>
  <si>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</si>
  <si>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</si>
  <si>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</si>
  <si>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</si>
  <si>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</si>
  <si>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</si>
  <si>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</si>
  <si>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</si>
  <si>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</si>
  <si>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</si>
  <si>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</si>
  <si>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</si>
  <si>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</si>
  <si>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</si>
  <si>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</si>
  <si>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</si>
  <si>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</si>
  <si>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</si>
  <si>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</si>
  <si>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</si>
  <si>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</si>
  <si>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</si>
  <si>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</si>
  <si>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</si>
  <si>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</si>
  <si>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</si>
  <si>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</si>
  <si>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</si>
  <si>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</si>
  <si>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</si>
  <si>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</si>
  <si>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SO1-01</t>
  </si>
  <si>
    <t>Most 30,030</t>
  </si>
  <si>
    <t>STA</t>
  </si>
  <si>
    <t>1</t>
  </si>
  <si>
    <t>{fa0ee2be-5d04-4f8f-b6b7-1ce9d31e63cd}</t>
  </si>
  <si>
    <t>2</t>
  </si>
  <si>
    <t>SO1-02</t>
  </si>
  <si>
    <t>Železniční svršek 30,030</t>
  </si>
  <si>
    <t>{7fb6b9e1-25e1-4641-b857-b3bda7b87504}</t>
  </si>
  <si>
    <t>SO1-03</t>
  </si>
  <si>
    <t>VRN 30,030</t>
  </si>
  <si>
    <t>{03938717-9c28-4794-a576-e76cbce63d24}</t>
  </si>
  <si>
    <t>SO2-01</t>
  </si>
  <si>
    <t>Most 30,131</t>
  </si>
  <si>
    <t>{c64cbd2a-1024-4c88-8d8d-dedc54cb207e}</t>
  </si>
  <si>
    <t>SO2-02</t>
  </si>
  <si>
    <t>Železniční svršek 30,131</t>
  </si>
  <si>
    <t>{3c8c1b46-6470-4128-a86b-4ac59585d43a}</t>
  </si>
  <si>
    <t>SO2-03</t>
  </si>
  <si>
    <t>VRN 30,131</t>
  </si>
  <si>
    <t>{3c512318-ce2e-433e-8424-f51990077759}</t>
  </si>
  <si>
    <t>SO2-04</t>
  </si>
  <si>
    <t>Materiál zadavatele (neoceňuje se) 30,131</t>
  </si>
  <si>
    <t>{900cb203-8906-47a9-bba3-93212fb324c7}</t>
  </si>
  <si>
    <t>KRYCÍ LIST SOUPISU PRACÍ</t>
  </si>
  <si>
    <t>Objekt:</t>
  </si>
  <si>
    <t>SO1-01 - Most 30,030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</si>
  <si>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</si>
  <si>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</si>
  <si>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</si>
  <si>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</si>
  <si>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</si>
  <si>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</si>
  <si>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</si>
  <si>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</si>
  <si>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</si>
  <si>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</si>
  <si>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</si>
  <si>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</si>
  <si>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</si>
  <si>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</si>
  <si>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</si>
  <si>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</si>
  <si>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</si>
  <si>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</si>
  <si>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</si>
  <si>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</si>
  <si>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</si>
  <si>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</si>
  <si>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</si>
  <si>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</si>
  <si>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</si>
  <si>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</si>
  <si>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</si>
  <si>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</si>
  <si>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</si>
  <si>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</si>
  <si>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</si>
  <si>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</si>
  <si>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</si>
  <si>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</si>
  <si>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</si>
  <si>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</si>
  <si>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</si>
  <si>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</si>
  <si>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1751390021</t>
  </si>
  <si>
    <t>VV</t>
  </si>
  <si>
    <t>4*25,0</t>
  </si>
  <si>
    <t>Součet</t>
  </si>
  <si>
    <t>112155311</t>
  </si>
  <si>
    <t>Štěpkování keřového porostu středně hustého s naložením</t>
  </si>
  <si>
    <t>601221318</t>
  </si>
  <si>
    <t>3</t>
  </si>
  <si>
    <t>119001422</t>
  </si>
  <si>
    <t>Dočasné zajištění kabelů a kabelových tratí z 6 volně ložených kabelů</t>
  </si>
  <si>
    <t>m</t>
  </si>
  <si>
    <t>999373488</t>
  </si>
  <si>
    <t>22,2*2</t>
  </si>
  <si>
    <t>132112631</t>
  </si>
  <si>
    <t>Hloubení rýh š do 2000 mm vedle kolejí ručně přes 2 m3 v hornině třídy těžitelnosti I skupiny 1 a 2</t>
  </si>
  <si>
    <t>m3</t>
  </si>
  <si>
    <t>786015298</t>
  </si>
  <si>
    <t>(2,5*0,75*0,7)*4</t>
  </si>
  <si>
    <t>5</t>
  </si>
  <si>
    <t>167111101</t>
  </si>
  <si>
    <t>Nakládání výkopku z hornin třídy těžitelnosti I skupiny 1 až 3 ručně</t>
  </si>
  <si>
    <t>-1987743236</t>
  </si>
  <si>
    <t>6</t>
  </si>
  <si>
    <t>167111121</t>
  </si>
  <si>
    <t>Skládání nebo překládání výkopku z horniny třídy těžitelnosti I skupiny 1 až 3 ručně</t>
  </si>
  <si>
    <t>594985875</t>
  </si>
  <si>
    <t>7</t>
  </si>
  <si>
    <t>171112221</t>
  </si>
  <si>
    <t>Uložení sypaniny z hornin nesoudržných sypkých do násypů přes 3 m3 pro spodní stavbu železnic ručně</t>
  </si>
  <si>
    <t>-964034552</t>
  </si>
  <si>
    <t>8</t>
  </si>
  <si>
    <t>181111133</t>
  </si>
  <si>
    <t>Plošná úprava terénu do 500 m2 zemina skupiny 1 až 4 nerovnosti přes 150 do 200 mm ve svahu přes 1:2 do 1:1</t>
  </si>
  <si>
    <t>-1196992229</t>
  </si>
  <si>
    <t>Zakládání</t>
  </si>
  <si>
    <t>9</t>
  </si>
  <si>
    <t>274321117</t>
  </si>
  <si>
    <t>Základové pasy, prahy, věnce a ostruhy mostních konstrukcí ze ŽB C 25/30</t>
  </si>
  <si>
    <t>636499423</t>
  </si>
  <si>
    <t>(2,5*0,75*0,2)*4</t>
  </si>
  <si>
    <t>10</t>
  </si>
  <si>
    <t>274361411</t>
  </si>
  <si>
    <t>Výztuž základových pasů, prahů, věnců a ostruh ze svařovaných sítí do 3,5 kg/m2</t>
  </si>
  <si>
    <t>t</t>
  </si>
  <si>
    <t>-101395729</t>
  </si>
  <si>
    <t>Svislé a kompletní konstrukce</t>
  </si>
  <si>
    <t>11</t>
  </si>
  <si>
    <t>327215111</t>
  </si>
  <si>
    <t>Opěrná zeď z gabionů dvouzákrutová síť s povrchovou úpravou galfan vyplněná lomovým kamenem</t>
  </si>
  <si>
    <t>-495933999</t>
  </si>
  <si>
    <t>(2,5*0,6*0,8)*4</t>
  </si>
  <si>
    <t>12</t>
  </si>
  <si>
    <t>395901112</t>
  </si>
  <si>
    <t>Vysekání spár l do 6 m hl přes 40 do 80 mm v opěře hornina suchá</t>
  </si>
  <si>
    <t>-1549559064</t>
  </si>
  <si>
    <t>13</t>
  </si>
  <si>
    <t>985232111</t>
  </si>
  <si>
    <t>Hloubkové spárování zdiva aktivovanou maltou spára hl do 80 mm dl do 6 m/m2</t>
  </si>
  <si>
    <t>890808499</t>
  </si>
  <si>
    <t>Vodorovné konstrukce</t>
  </si>
  <si>
    <t>14</t>
  </si>
  <si>
    <t>421941521</t>
  </si>
  <si>
    <t>Demontáž podlahových plechů bez výztuh na mostech</t>
  </si>
  <si>
    <t>775987945</t>
  </si>
  <si>
    <t>421941111</t>
  </si>
  <si>
    <t>Zřízení podlahy z plechu na mostnicích, chodnících nebo revizních lávkách</t>
  </si>
  <si>
    <t>1065360290</t>
  </si>
  <si>
    <t>16</t>
  </si>
  <si>
    <t>429173112</t>
  </si>
  <si>
    <t>Přizvednutí a spuštění kcí hmotnosti přes 10 do 50 t</t>
  </si>
  <si>
    <t>-985710156</t>
  </si>
  <si>
    <t>Komunikace pozemní</t>
  </si>
  <si>
    <t>17</t>
  </si>
  <si>
    <t>521271921</t>
  </si>
  <si>
    <t>Dotažení mostnicového šroubu po dosednutí vlivem provozu</t>
  </si>
  <si>
    <t>kus</t>
  </si>
  <si>
    <t>956722221</t>
  </si>
  <si>
    <t>15*2</t>
  </si>
  <si>
    <t>18</t>
  </si>
  <si>
    <t>M</t>
  </si>
  <si>
    <t>60815365</t>
  </si>
  <si>
    <t>mostnice dřevěná impregnovaná olejem DB 240x260mm dl 2,4m</t>
  </si>
  <si>
    <t>1037921586</t>
  </si>
  <si>
    <t>(1+15+1)*0,14976</t>
  </si>
  <si>
    <t>19</t>
  </si>
  <si>
    <t>521272215</t>
  </si>
  <si>
    <t>Demontáž mostnic s odsunem hmot mimo objekt mostu</t>
  </si>
  <si>
    <t>-1606282109</t>
  </si>
  <si>
    <t>20</t>
  </si>
  <si>
    <t>521273122</t>
  </si>
  <si>
    <t>Výroba dřevěných mostnic železničního mostu s převýšení do 75 mm s 1 klínem</t>
  </si>
  <si>
    <t>-1266225228</t>
  </si>
  <si>
    <t>521273222</t>
  </si>
  <si>
    <t>Montáž dřevěných mostnic železničního mostu s převýšení do 75 mm s 1 klínem</t>
  </si>
  <si>
    <t>-1058409123</t>
  </si>
  <si>
    <t>22</t>
  </si>
  <si>
    <t>521281111</t>
  </si>
  <si>
    <t>Výroba pozednic železničního mostu z tvrdého dřeva</t>
  </si>
  <si>
    <t>1908100022</t>
  </si>
  <si>
    <t>1+1</t>
  </si>
  <si>
    <t>23</t>
  </si>
  <si>
    <t>521281211</t>
  </si>
  <si>
    <t>Montáž pozednic železničního mostu z tvrdého dřeva</t>
  </si>
  <si>
    <t>-2117876061</t>
  </si>
  <si>
    <t>24</t>
  </si>
  <si>
    <t>521283221</t>
  </si>
  <si>
    <t>Demontáž pozednic včetně odstranění štěrkového podsypu</t>
  </si>
  <si>
    <t>219694406</t>
  </si>
  <si>
    <t>25</t>
  </si>
  <si>
    <t>521371511</t>
  </si>
  <si>
    <t>Montáž kolejnic na mostech s mostnicemi soustavy S49</t>
  </si>
  <si>
    <t>-79855321</t>
  </si>
  <si>
    <t>8,0*2</t>
  </si>
  <si>
    <t>26</t>
  </si>
  <si>
    <t>525971111</t>
  </si>
  <si>
    <t>Demontáž kolejnic na mostech s mostnicemi hmotnosti do 50 kg/m</t>
  </si>
  <si>
    <t>1645161077</t>
  </si>
  <si>
    <t>Úpravy povrchů, podlahy a osazování výplní</t>
  </si>
  <si>
    <t>27</t>
  </si>
  <si>
    <t>628613223</t>
  </si>
  <si>
    <t>Protikorozní ochrana OK mostu III.tř.-základní a podkladní epoxidový, vrchní PU nátěr bez metalizace</t>
  </si>
  <si>
    <t>-2037664991</t>
  </si>
  <si>
    <t>28</t>
  </si>
  <si>
    <t>628613224</t>
  </si>
  <si>
    <t>Protikorozní ochrana OK mostu IV.tř.- základní a podkladní epoxidový, vrchní PU nátěr bez metalizace</t>
  </si>
  <si>
    <t>1765196430</t>
  </si>
  <si>
    <t>29</t>
  </si>
  <si>
    <t>628613911</t>
  </si>
  <si>
    <t>Mechanické vyčištění hloubkové koroze mezi jednotlivými prvky OK mostů</t>
  </si>
  <si>
    <t>229788637</t>
  </si>
  <si>
    <t>30</t>
  </si>
  <si>
    <t>629995101</t>
  </si>
  <si>
    <t>Očištění vnějších ploch tlakovou vodou</t>
  </si>
  <si>
    <t>1764848541</t>
  </si>
  <si>
    <t>94+107"kamenné opěry a betonové části + úložné prahy</t>
  </si>
  <si>
    <t>31</t>
  </si>
  <si>
    <t>629995201</t>
  </si>
  <si>
    <t>Očištění vnějších ploch otryskáním sušeným křemičitým pískem</t>
  </si>
  <si>
    <t>-1534282876</t>
  </si>
  <si>
    <t>94+107" kamenné opěry a betonové části</t>
  </si>
  <si>
    <t>Ostatní konstrukce a práce, bourání</t>
  </si>
  <si>
    <t>32</t>
  </si>
  <si>
    <t>938905311</t>
  </si>
  <si>
    <t>Údržba OK mostů - očistění, nátěr, namazání ložisek</t>
  </si>
  <si>
    <t>574626636</t>
  </si>
  <si>
    <t>33</t>
  </si>
  <si>
    <t>938905312</t>
  </si>
  <si>
    <t>Údržba OK mostů - vysekání obetonávky ložisek a zalití ložiskových desek</t>
  </si>
  <si>
    <t>-70814138</t>
  </si>
  <si>
    <t>34</t>
  </si>
  <si>
    <t>941111111</t>
  </si>
  <si>
    <t>Montáž lešení řadového trubkového lehkého s podlahami zatížení do 200 kg/m2 š od 0,6 do 0,9 m v do 10 m</t>
  </si>
  <si>
    <t>936477681</t>
  </si>
  <si>
    <t>35</t>
  </si>
  <si>
    <t>941111811</t>
  </si>
  <si>
    <t>Demontáž lešení řadového trubkového lehkého s podlahami zatížení do 200 kg/m2 š od 0,6 do 0,9 m v do 10 m</t>
  </si>
  <si>
    <t>-1908949055</t>
  </si>
  <si>
    <t>36</t>
  </si>
  <si>
    <t>941112211</t>
  </si>
  <si>
    <t>Příplatek k lešení řadovému trubkovému lehkému bez podlah š 0,9 m v 10 m za první a ZKD den použití</t>
  </si>
  <si>
    <t>437030435</t>
  </si>
  <si>
    <t>50*20</t>
  </si>
  <si>
    <t>37</t>
  </si>
  <si>
    <t>944611111</t>
  </si>
  <si>
    <t>Montáž ochranné plachty z textilie z umělých vláken</t>
  </si>
  <si>
    <t>970597364</t>
  </si>
  <si>
    <t>((3*2)+5)*8</t>
  </si>
  <si>
    <t>38</t>
  </si>
  <si>
    <t>944611121.R</t>
  </si>
  <si>
    <t>Montáž ochranné geotextilie</t>
  </si>
  <si>
    <t>-1610201436</t>
  </si>
  <si>
    <t>P</t>
  </si>
  <si>
    <t>Poznámka k položce:_x000D_
uložení na spodní část lešení pod konstrukci( jako separační vrstva) + ochrana obou břehů</t>
  </si>
  <si>
    <t>5*8</t>
  </si>
  <si>
    <t>39</t>
  </si>
  <si>
    <t>69311082</t>
  </si>
  <si>
    <t>geotextilie netkaná separační, ochranná, filtrační, drenážní PP 500g/m2</t>
  </si>
  <si>
    <t>521436169</t>
  </si>
  <si>
    <t>40</t>
  </si>
  <si>
    <t>944611211</t>
  </si>
  <si>
    <t>Příplatek k ochranné plachtě za první a ZKD den použití</t>
  </si>
  <si>
    <t>-521532350</t>
  </si>
  <si>
    <t>88*20</t>
  </si>
  <si>
    <t>41</t>
  </si>
  <si>
    <t>944611811</t>
  </si>
  <si>
    <t>Demontáž ochranné plachty z textilie z umělých vláken</t>
  </si>
  <si>
    <t>1527781300</t>
  </si>
  <si>
    <t>42</t>
  </si>
  <si>
    <t>946211121</t>
  </si>
  <si>
    <t>Montáž lešení zavěšeného trubkového na potrubních mostech zatížení tř. 2 do 100 kg/m2 v do 10 m</t>
  </si>
  <si>
    <t>-1613107742</t>
  </si>
  <si>
    <t>5*8 " spodní  plocha pod konstrukcí"</t>
  </si>
  <si>
    <t>8*3*1*1"okolo hlavních nosníků ( délka 27m; 2 strany; š.1,0m; 1 patro)"</t>
  </si>
  <si>
    <t>43</t>
  </si>
  <si>
    <t>946211221</t>
  </si>
  <si>
    <t>Příplatek k lešení zavěšenému trubkovému na mostech 100 kg/m2 v 10 m za první a ZKD den použití</t>
  </si>
  <si>
    <t>-311746852</t>
  </si>
  <si>
    <t>64*30</t>
  </si>
  <si>
    <t>44</t>
  </si>
  <si>
    <t>946211821</t>
  </si>
  <si>
    <t>Demontáž lešení zavěšeného trubkového na potrubních mostech zatížení tř. 2 do 100 kg/m2 v do 10 m</t>
  </si>
  <si>
    <t>-484720671</t>
  </si>
  <si>
    <t>45</t>
  </si>
  <si>
    <t>952711400.R</t>
  </si>
  <si>
    <t>Bezpeč.značení na mostní objekty-žlutočerné šrafování</t>
  </si>
  <si>
    <t>124679999</t>
  </si>
  <si>
    <t>Poznámka k položce:_x000D_
Žlutočerné šrafování na opěrách mostu + OK v celém profilu - 6ks _x000D_
Žlutočerné šrafování  na krajních zábradelních sloupcích mostu - 4 ks</t>
  </si>
  <si>
    <t>46</t>
  </si>
  <si>
    <t>985233121</t>
  </si>
  <si>
    <t>Úprava spár po spárování zdiva uhlazením spára dl přes 6 do 12 m/m2</t>
  </si>
  <si>
    <t>580977210</t>
  </si>
  <si>
    <t>47</t>
  </si>
  <si>
    <t>985311112</t>
  </si>
  <si>
    <t>Reprofilace stěn cementovou sanační maltou tl přes 10 do 20 mm</t>
  </si>
  <si>
    <t>-2073819907</t>
  </si>
  <si>
    <t>48</t>
  </si>
  <si>
    <t>985311911</t>
  </si>
  <si>
    <t>Příplatek při reprofilaci sanační maltou za práci ve stísněném prostoru</t>
  </si>
  <si>
    <t>1319420494</t>
  </si>
  <si>
    <t>49</t>
  </si>
  <si>
    <t>985324211</t>
  </si>
  <si>
    <t>Ochranný akrylátový nátěr betonu dvojnásobný s impregnací (OS-B)</t>
  </si>
  <si>
    <t>-372520563</t>
  </si>
  <si>
    <t>997</t>
  </si>
  <si>
    <t>Přesun sutě</t>
  </si>
  <si>
    <t>50</t>
  </si>
  <si>
    <t>997013501</t>
  </si>
  <si>
    <t>Odvoz suti a vybouraných hmot na skládku nebo meziskládku do 1 km se složením</t>
  </si>
  <si>
    <t>432043756</t>
  </si>
  <si>
    <t>51</t>
  </si>
  <si>
    <t>997013509</t>
  </si>
  <si>
    <t>Příplatek k odvozu suti a vybouraných hmot na skládku ZKD 1 km přes 1 km</t>
  </si>
  <si>
    <t>604757520</t>
  </si>
  <si>
    <t>22,574*80</t>
  </si>
  <si>
    <t>52</t>
  </si>
  <si>
    <t>997013631</t>
  </si>
  <si>
    <t>Poplatek za uložení na skládce (skládkovné) stavebního odpadu směsného kód odpadu 17 09 04</t>
  </si>
  <si>
    <t>1848645110</t>
  </si>
  <si>
    <t>1,88+4,824</t>
  </si>
  <si>
    <t>53</t>
  </si>
  <si>
    <t>997013843</t>
  </si>
  <si>
    <t>Poplatek za uložení na skládce (skládkovné) odpadu po otryskávání s obsahem nebezpečných látek kód odpadu 12 01 16</t>
  </si>
  <si>
    <t>286373702</t>
  </si>
  <si>
    <t>182*0,030"otryskání oceli</t>
  </si>
  <si>
    <t>54</t>
  </si>
  <si>
    <t>997211621</t>
  </si>
  <si>
    <t>Ekologická likvidace mostnic - drcení a odvoz do 20 km</t>
  </si>
  <si>
    <t>-809439530</t>
  </si>
  <si>
    <t>55</t>
  </si>
  <si>
    <t>997241528</t>
  </si>
  <si>
    <t>Nakládání nebo překládání vybouraných hmot</t>
  </si>
  <si>
    <t>1672062573</t>
  </si>
  <si>
    <t>998</t>
  </si>
  <si>
    <t>Přesun hmot</t>
  </si>
  <si>
    <t>56</t>
  </si>
  <si>
    <t>998212111</t>
  </si>
  <si>
    <t>Přesun hmot pro mosty zděné, monolitické betonové nebo ocelové v do 20 m</t>
  </si>
  <si>
    <t>-1376263215</t>
  </si>
  <si>
    <t>57</t>
  </si>
  <si>
    <t>998212191</t>
  </si>
  <si>
    <t>Příplatek k přesunu hmot pro mosty zděné nebo monolitické za zvětšený přesun do 1000 m</t>
  </si>
  <si>
    <t>1593808298</t>
  </si>
  <si>
    <t>OST</t>
  </si>
  <si>
    <t>Ostatní</t>
  </si>
  <si>
    <t>SO1-02 - Železniční svršek 30,030</t>
  </si>
  <si>
    <t>5955101025</t>
  </si>
  <si>
    <t>Kamenivo drcené drť frakce 4/8</t>
  </si>
  <si>
    <t>-330041559</t>
  </si>
  <si>
    <t>5905095010</t>
  </si>
  <si>
    <t>Úprava kolejového lože ojediněle ručně v koleji lože otevřené</t>
  </si>
  <si>
    <t>-1780061671</t>
  </si>
  <si>
    <t>Poznámka k položce:_x000D_
Metr koleje=m</t>
  </si>
  <si>
    <t>15,0*2</t>
  </si>
  <si>
    <t>5958134040</t>
  </si>
  <si>
    <t>Součásti upevňovací kroužek pružný dvojitý Fe 6</t>
  </si>
  <si>
    <t>-38563789</t>
  </si>
  <si>
    <t>(15+2)*8</t>
  </si>
  <si>
    <t>5958173000</t>
  </si>
  <si>
    <t>Polyetylenové pásy v kotoučích</t>
  </si>
  <si>
    <t>-1728860338</t>
  </si>
  <si>
    <t>(15+2)*2*0,375*0,200</t>
  </si>
  <si>
    <t>5958134080</t>
  </si>
  <si>
    <t>Součásti upevňovací vrtule R2 (160)</t>
  </si>
  <si>
    <t>-15190085</t>
  </si>
  <si>
    <t>5958128010</t>
  </si>
  <si>
    <t>Komplety ŽS 4 (šroub RS 1, matice M 24, podložka Fe6, svěrka ŽS4)</t>
  </si>
  <si>
    <t>-1648975068</t>
  </si>
  <si>
    <t>(15+2)*4</t>
  </si>
  <si>
    <t>5958158005</t>
  </si>
  <si>
    <t>Podložka pryžová pod patu kolejnice S49  183/126/6</t>
  </si>
  <si>
    <t>299741941</t>
  </si>
  <si>
    <t>(15+2)*2</t>
  </si>
  <si>
    <t>5907015016</t>
  </si>
  <si>
    <t>Ojedinělá výměna kolejnic stávající upevnění tvar S49, T, 49E1</t>
  </si>
  <si>
    <t>-1076738785</t>
  </si>
  <si>
    <t>Poznámka k položce:_x000D_
Metr kolejnice=m</t>
  </si>
  <si>
    <t>(25-8)*2</t>
  </si>
  <si>
    <t>5908065120</t>
  </si>
  <si>
    <t>Ojedinělé dotahování upevňovadel s protáčením závitů šroub svěrkový</t>
  </si>
  <si>
    <t>-1229049606</t>
  </si>
  <si>
    <t>152/25*300</t>
  </si>
  <si>
    <t>5909031010</t>
  </si>
  <si>
    <t>Úprava GPK koleje směrové a výškové uspořádání pražce dřevěné nebo ocelové</t>
  </si>
  <si>
    <t>kpl</t>
  </si>
  <si>
    <t>-320150770</t>
  </si>
  <si>
    <t>Poznámka k položce:_x000D_
Kilometr koleje=km</t>
  </si>
  <si>
    <t>5918001010</t>
  </si>
  <si>
    <t>Ostatní práce při údržbě výkony prováděné pomocí mechanizace - rypadlem</t>
  </si>
  <si>
    <t>hod</t>
  </si>
  <si>
    <t>-1358021679</t>
  </si>
  <si>
    <t>9903200200</t>
  </si>
  <si>
    <t>Přeprava mechanizace na místo prováděných prací o hmotnosti přes 12 t do 200 km</t>
  </si>
  <si>
    <t>512</t>
  </si>
  <si>
    <t>185243630</t>
  </si>
  <si>
    <t>SO1-03 - VRN 30,030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</si>
  <si>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</si>
  <si>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</si>
  <si>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</si>
  <si>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</si>
  <si>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</si>
  <si>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</si>
  <si>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</si>
  <si>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</si>
  <si>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</si>
  <si>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</si>
  <si>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</si>
  <si>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</si>
  <si>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</si>
  <si>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-1167658882</t>
  </si>
  <si>
    <t>013254000</t>
  </si>
  <si>
    <t>Dokumentace skutečného provedení stavby</t>
  </si>
  <si>
    <t>237256015</t>
  </si>
  <si>
    <t>Poznámka k položce:_x000D_
DSPS 2x, vč.digitální podoby</t>
  </si>
  <si>
    <t>VRN3</t>
  </si>
  <si>
    <t>Zařízení staveniště</t>
  </si>
  <si>
    <t>030001000</t>
  </si>
  <si>
    <t>1705152404</t>
  </si>
  <si>
    <t>Poznámka k položce:_x000D_
včetně pronájmů pozemků</t>
  </si>
  <si>
    <t>034002000</t>
  </si>
  <si>
    <t>Zabezpečení staveniště</t>
  </si>
  <si>
    <t>-525722748</t>
  </si>
  <si>
    <t>Poznámka k položce:_x000D_
zabezpečení staveniště mimo pracovní dobu, cca 45 dnů</t>
  </si>
  <si>
    <t>039002000</t>
  </si>
  <si>
    <t>Zrušení zařízení staveniště</t>
  </si>
  <si>
    <t>-1302646313</t>
  </si>
  <si>
    <t>Poznámka k položce:_x000D_
včetně uvedení dotčených pozemků do původního stavu</t>
  </si>
  <si>
    <t>VRN4</t>
  </si>
  <si>
    <t>Inženýrská činnost</t>
  </si>
  <si>
    <t>042903000</t>
  </si>
  <si>
    <t>Ostatní posudky</t>
  </si>
  <si>
    <t>-2072518482</t>
  </si>
  <si>
    <t>Poznámka k položce:_x000D_
rozbory odpadů na PCB a těžké kovy</t>
  </si>
  <si>
    <t>VRN6</t>
  </si>
  <si>
    <t>Územní vlivy</t>
  </si>
  <si>
    <t>060001000</t>
  </si>
  <si>
    <t>-1013887942</t>
  </si>
  <si>
    <t>065002000</t>
  </si>
  <si>
    <t>Mimostaveništní doprava materiálů</t>
  </si>
  <si>
    <t>900491895</t>
  </si>
  <si>
    <t>Poznámka k položce:_x000D_
přepravy, které nejsou zakalkulovány v rozpočtu</t>
  </si>
  <si>
    <t>VRN7</t>
  </si>
  <si>
    <t>Provozní vlivy</t>
  </si>
  <si>
    <t>070001000</t>
  </si>
  <si>
    <t>1910925496</t>
  </si>
  <si>
    <t>072103011</t>
  </si>
  <si>
    <t>Zajištění DIO komunikace II. a III. třídy - jednoduché el. vedení</t>
  </si>
  <si>
    <t>1024</t>
  </si>
  <si>
    <t>-837306560</t>
  </si>
  <si>
    <t>VRN8</t>
  </si>
  <si>
    <t>Přesun stavebních kapacit</t>
  </si>
  <si>
    <t>081103000</t>
  </si>
  <si>
    <t>Denní doprava pracovníků na pracoviště</t>
  </si>
  <si>
    <t>765332392</t>
  </si>
  <si>
    <t>SO2-01 - Most 30,131</t>
  </si>
  <si>
    <t>41,7*2</t>
  </si>
  <si>
    <t>-1954110740</t>
  </si>
  <si>
    <t>25682996</t>
  </si>
  <si>
    <t>-46712043</t>
  </si>
  <si>
    <t>-1692810502</t>
  </si>
  <si>
    <t>-1818584977</t>
  </si>
  <si>
    <t>-317035147</t>
  </si>
  <si>
    <t>825155776</t>
  </si>
  <si>
    <t>521273111</t>
  </si>
  <si>
    <t>Výroba dřevěných mostnic železničního mostu v přímé, v oblouku nebo přechodnici bez převýšení</t>
  </si>
  <si>
    <t>521273211</t>
  </si>
  <si>
    <t>Montáž dřevěných mostnic železničního mostu v přímé, v oblouku nebo přechodnici bez převýšení</t>
  </si>
  <si>
    <t>-291973702</t>
  </si>
  <si>
    <t>27,0*2</t>
  </si>
  <si>
    <t>515724268</t>
  </si>
  <si>
    <t>878,1"hlavní nosníky, příčníky, podélníky, podlahové plechy</t>
  </si>
  <si>
    <t>293,9"ztužení,zavětrování, konzoly, chodníkové nosníky,zábradlí, revizní lávka, žebřík, pojistné úhelníky</t>
  </si>
  <si>
    <t>150</t>
  </si>
  <si>
    <t>-1124794022</t>
  </si>
  <si>
    <t>81+135" opěry-kamenné a betonové části</t>
  </si>
  <si>
    <t>429172112</t>
  </si>
  <si>
    <t>Výroba ocelových prvků pro opravu mostů šroubovaných nebo svařovaných přes 100 kg</t>
  </si>
  <si>
    <t>kg</t>
  </si>
  <si>
    <t>93744041</t>
  </si>
  <si>
    <t>500+400</t>
  </si>
  <si>
    <t>429172212</t>
  </si>
  <si>
    <t>Montáž ocelových prvků pro opravu mostů šroubovaných nebo svařovaných přes 100 kg</t>
  </si>
  <si>
    <t>-2011620062</t>
  </si>
  <si>
    <t>130317550.R</t>
  </si>
  <si>
    <t>Ocel profilová - různé profily (tyče ploché, úhelníky,plechy...)</t>
  </si>
  <si>
    <t>1278616490</t>
  </si>
  <si>
    <t>Poznámka k položce:_x000D_
prvky pro zábradlí - hmotnost viz příloha E.2.9 zesílení zkorodovaných prvků konstrukce včetně podlahových nosníků - hmotnost viz příloha E.2.7</t>
  </si>
  <si>
    <t>0,50"podlahové plechy na revizní lávce</t>
  </si>
  <si>
    <t>30910003</t>
  </si>
  <si>
    <t>šroub vysokopevnostní HRC s maticí a podložkou M20x70</t>
  </si>
  <si>
    <t>100 kus</t>
  </si>
  <si>
    <t>1968872943</t>
  </si>
  <si>
    <t>936171150</t>
  </si>
  <si>
    <t>Demontáž pojistných úhelníků L 160 x 160 x 40 na železničních mostech přímých nebo v oblouku</t>
  </si>
  <si>
    <t>1127037989</t>
  </si>
  <si>
    <t>936171211</t>
  </si>
  <si>
    <t>Výroba pojistných úhelníků L 160x100x14 pro kolej S 49 na mostě</t>
  </si>
  <si>
    <t>1303374458</t>
  </si>
  <si>
    <t>936171311</t>
  </si>
  <si>
    <t>Montáž pojistných úhelníků L 160x100x14 v koleji S 49 na mostě</t>
  </si>
  <si>
    <t>-2038482188</t>
  </si>
  <si>
    <t>130105320.R</t>
  </si>
  <si>
    <t>úhelník ocelový nerovnostranný, v jakosti 11 375, 160 x 100 x 14 mm</t>
  </si>
  <si>
    <t>749885245</t>
  </si>
  <si>
    <t>Poznámka k položce:_x000D_
Nové úhelníky ve výbězích za mostem 4x10m</t>
  </si>
  <si>
    <t>20*5/2*0,001</t>
  </si>
  <si>
    <t>1173166046</t>
  </si>
  <si>
    <t>1648873560</t>
  </si>
  <si>
    <t>-1577565774</t>
  </si>
  <si>
    <t>40*20</t>
  </si>
  <si>
    <t>-909071097</t>
  </si>
  <si>
    <t>((4*2)+5)*27</t>
  </si>
  <si>
    <t>-286054143</t>
  </si>
  <si>
    <t>351*20</t>
  </si>
  <si>
    <t>489638567</t>
  </si>
  <si>
    <t>1957922833</t>
  </si>
  <si>
    <t>5*27</t>
  </si>
  <si>
    <t>-1369379449</t>
  </si>
  <si>
    <t>1471248402</t>
  </si>
  <si>
    <t>5*27 " spodní  plocha pod konstrukcí"</t>
  </si>
  <si>
    <t>27*4*1*2 "okolo hlavních nosníků ( délka 27m; 2 strany; š.1,0m; 2 patro)"</t>
  </si>
  <si>
    <t>1483874282</t>
  </si>
  <si>
    <t>351*30</t>
  </si>
  <si>
    <t>-1392732745</t>
  </si>
  <si>
    <t>525555001</t>
  </si>
  <si>
    <t>Poznámka k položce:_x000D_
Žlutočerné šrafování na krajní zábradelní sloupky mostu.</t>
  </si>
  <si>
    <t>-1788093258</t>
  </si>
  <si>
    <t>-1613004387</t>
  </si>
  <si>
    <t>58</t>
  </si>
  <si>
    <t>107,547*80</t>
  </si>
  <si>
    <t>59</t>
  </si>
  <si>
    <t>60</t>
  </si>
  <si>
    <t>1172*0,030"otryskání oceli</t>
  </si>
  <si>
    <t>61</t>
  </si>
  <si>
    <t>-1272528831</t>
  </si>
  <si>
    <t>62</t>
  </si>
  <si>
    <t>-1571779154</t>
  </si>
  <si>
    <t>63</t>
  </si>
  <si>
    <t>64</t>
  </si>
  <si>
    <t>SO2-02 - Železniční svršek 30,131</t>
  </si>
  <si>
    <t>5 - Komunikace pozemní</t>
  </si>
  <si>
    <t>1051087420</t>
  </si>
  <si>
    <t>1687373851</t>
  </si>
  <si>
    <t>(45+2)*8</t>
  </si>
  <si>
    <t>216718432</t>
  </si>
  <si>
    <t>(45+2)*2*0,375*0,200</t>
  </si>
  <si>
    <t>-8500967</t>
  </si>
  <si>
    <t>1749879869</t>
  </si>
  <si>
    <t>(45+2)*4</t>
  </si>
  <si>
    <t>880984138</t>
  </si>
  <si>
    <t>(45+2)*2</t>
  </si>
  <si>
    <t>-275193385</t>
  </si>
  <si>
    <t>-2092295910</t>
  </si>
  <si>
    <t>Poznámka k položce:_x000D_
Metr kolejnice=m_x000D_
Demontáž a zpětná montáž kolejnic před a za mostem.</t>
  </si>
  <si>
    <t>5907050020</t>
  </si>
  <si>
    <t>Dělení kolejnic řezáním nebo rozbroušením soustavy S49 nebo T</t>
  </si>
  <si>
    <t>-1250856631</t>
  </si>
  <si>
    <t>Poznámka k položce:_x000D_
Řez=kus</t>
  </si>
  <si>
    <t>-151035994</t>
  </si>
  <si>
    <t>Poznámka k položce:_x000D_
Dotažení upevňovadel před a za mostem. (75 + 75 m)</t>
  </si>
  <si>
    <t>-162923595</t>
  </si>
  <si>
    <t>5910020130</t>
  </si>
  <si>
    <t>Svařování kolejnic termitem plný předehřev standardní spára svar jednotlivý tv. S49</t>
  </si>
  <si>
    <t>svar</t>
  </si>
  <si>
    <t>-485258130</t>
  </si>
  <si>
    <t>856232032</t>
  </si>
  <si>
    <t>-1491473255</t>
  </si>
  <si>
    <t>SO2-03 - VRN 30,131</t>
  </si>
  <si>
    <t>1517893312</t>
  </si>
  <si>
    <t>1671289776</t>
  </si>
  <si>
    <t>1729319037</t>
  </si>
  <si>
    <t>-1968698174</t>
  </si>
  <si>
    <t>-1319599510</t>
  </si>
  <si>
    <t>-1145819761</t>
  </si>
  <si>
    <t>Poznámka k položce:_x000D_
rozbory odpadů na PCB a těžké kovy, břehy pod mostem</t>
  </si>
  <si>
    <t>1870663917</t>
  </si>
  <si>
    <t>-2034398632</t>
  </si>
  <si>
    <t>-2082494531</t>
  </si>
  <si>
    <t>1380679821</t>
  </si>
  <si>
    <t>SO2-04 - Materiál zadavatele (neoceňuje se) 30,131</t>
  </si>
  <si>
    <t>-79668469</t>
  </si>
  <si>
    <t>Poznámka k položce:_x000D_
Mostnice zajišťuje OŘ Plzeň z důvodu vyzkoušení alternativní impregnace.</t>
  </si>
  <si>
    <t>45+2</t>
  </si>
  <si>
    <t>5958264020</t>
  </si>
  <si>
    <t>Podkladnice žebrová užitá tv. S4M</t>
  </si>
  <si>
    <t>-480196667</t>
  </si>
  <si>
    <t>47*2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</si>
</sst>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19" xfId="0" applyFont="1" applyBorder="1"/>
    <xf numFmtId="0" fontId="8" fillId="0" borderId="20" xfId="0" applyFont="1" applyBorder="1"/>
    <xf numFmtId="166" fontId="8" fillId="0" borderId="20" xfId="0" applyNumberFormat="1" applyFont="1" applyBorder="1"/>
    <xf numFmtId="166" fontId="8" fillId="0" borderId="21" xfId="0" applyNumberFormat="1" applyFont="1" applyBorder="1"/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8" t="s">
        <v>14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R5" s="18"/>
      <c r="BE5" s="205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10" t="s">
        <v>17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R6" s="18"/>
      <c r="BE6" s="206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6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06"/>
      <c r="BS8" s="15" t="s">
        <v>6</v>
      </c>
    </row>
    <row r="9" spans="1:74" ht="14.45" customHeight="1">
      <c r="B9" s="18"/>
      <c r="AR9" s="18"/>
      <c r="BE9" s="206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206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206"/>
      <c r="BS11" s="15" t="s">
        <v>6</v>
      </c>
    </row>
    <row r="12" spans="1:74" ht="6.95" customHeight="1">
      <c r="B12" s="18"/>
      <c r="AR12" s="18"/>
      <c r="BE12" s="206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206"/>
      <c r="BS13" s="15" t="s">
        <v>6</v>
      </c>
    </row>
    <row r="14" spans="1:74">
      <c r="B14" s="18"/>
      <c r="E14" s="211" t="s">
        <v>31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5" t="s">
        <v>28</v>
      </c>
      <c r="AN14" s="27" t="s">
        <v>31</v>
      </c>
      <c r="AR14" s="18"/>
      <c r="BE14" s="206"/>
      <c r="BS14" s="15" t="s">
        <v>6</v>
      </c>
    </row>
    <row r="15" spans="1:74" ht="6.95" customHeight="1">
      <c r="B15" s="18"/>
      <c r="AR15" s="18"/>
      <c r="BE15" s="206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1</v>
      </c>
      <c r="AR16" s="18"/>
      <c r="BE16" s="206"/>
      <c r="BS16" s="15" t="s">
        <v>4</v>
      </c>
    </row>
    <row r="17" spans="2:71" ht="18.399999999999999" customHeight="1">
      <c r="B17" s="18"/>
      <c r="E17" s="23" t="s">
        <v>21</v>
      </c>
      <c r="AK17" s="25" t="s">
        <v>28</v>
      </c>
      <c r="AN17" s="23" t="s">
        <v>1</v>
      </c>
      <c r="AR17" s="18"/>
      <c r="BE17" s="206"/>
      <c r="BS17" s="15" t="s">
        <v>33</v>
      </c>
    </row>
    <row r="18" spans="2:71" ht="6.95" customHeight="1">
      <c r="B18" s="18"/>
      <c r="AR18" s="18"/>
      <c r="BE18" s="206"/>
      <c r="BS18" s="15" t="s">
        <v>6</v>
      </c>
    </row>
    <row r="19" spans="2:71" ht="12" customHeight="1">
      <c r="B19" s="18"/>
      <c r="D19" s="25" t="s">
        <v>34</v>
      </c>
      <c r="AK19" s="25" t="s">
        <v>25</v>
      </c>
      <c r="AN19" s="23" t="s">
        <v>1</v>
      </c>
      <c r="AR19" s="18"/>
      <c r="BE19" s="206"/>
      <c r="BS19" s="15" t="s">
        <v>6</v>
      </c>
    </row>
    <row r="20" spans="2:71" ht="18.399999999999999" customHeight="1">
      <c r="B20" s="18"/>
      <c r="E20" s="23" t="s">
        <v>21</v>
      </c>
      <c r="AK20" s="25" t="s">
        <v>28</v>
      </c>
      <c r="AN20" s="23" t="s">
        <v>1</v>
      </c>
      <c r="AR20" s="18"/>
      <c r="BE20" s="206"/>
      <c r="BS20" s="15" t="s">
        <v>33</v>
      </c>
    </row>
    <row r="21" spans="2:71" ht="6.95" customHeight="1">
      <c r="B21" s="18"/>
      <c r="AR21" s="18"/>
      <c r="BE21" s="206"/>
    </row>
    <row r="22" spans="2:71" ht="12" customHeight="1">
      <c r="B22" s="18"/>
      <c r="D22" s="25" t="s">
        <v>35</v>
      </c>
      <c r="AR22" s="18"/>
      <c r="BE22" s="206"/>
    </row>
    <row r="23" spans="2:71" ht="16.5" customHeight="1">
      <c r="B23" s="18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8"/>
      <c r="BE23" s="206"/>
    </row>
    <row r="24" spans="2:71" ht="6.95" customHeight="1">
      <c r="B24" s="18"/>
      <c r="AR24" s="18"/>
      <c r="BE24" s="206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6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4">
        <f>ROUND(AG94,2)</f>
        <v>0</v>
      </c>
      <c r="AL26" s="215"/>
      <c r="AM26" s="215"/>
      <c r="AN26" s="215"/>
      <c r="AO26" s="215"/>
      <c r="AR26" s="30"/>
      <c r="BE26" s="206"/>
    </row>
    <row r="27" spans="2:71" s="1" customFormat="1" ht="6.95" customHeight="1">
      <c r="B27" s="30"/>
      <c r="AR27" s="30"/>
      <c r="BE27" s="206"/>
    </row>
    <row r="28" spans="2:71" s="1" customFormat="1">
      <c r="B28" s="30"/>
      <c r="L28" s="216" t="s">
        <v>37</v>
      </c>
      <c r="M28" s="216"/>
      <c r="N28" s="216"/>
      <c r="O28" s="216"/>
      <c r="P28" s="216"/>
      <c r="W28" s="216" t="s">
        <v>38</v>
      </c>
      <c r="X28" s="216"/>
      <c r="Y28" s="216"/>
      <c r="Z28" s="216"/>
      <c r="AA28" s="216"/>
      <c r="AB28" s="216"/>
      <c r="AC28" s="216"/>
      <c r="AD28" s="216"/>
      <c r="AE28" s="216"/>
      <c r="AK28" s="216" t="s">
        <v>39</v>
      </c>
      <c r="AL28" s="216"/>
      <c r="AM28" s="216"/>
      <c r="AN28" s="216"/>
      <c r="AO28" s="216"/>
      <c r="AR28" s="30"/>
      <c r="BE28" s="206"/>
    </row>
    <row r="29" spans="2:71" s="2" customFormat="1" ht="14.45" customHeight="1">
      <c r="B29" s="34"/>
      <c r="D29" s="25" t="s">
        <v>40</v>
      </c>
      <c r="F29" s="25" t="s">
        <v>41</v>
      </c>
      <c r="L29" s="219">
        <v>0.21</v>
      </c>
      <c r="M29" s="218"/>
      <c r="N29" s="218"/>
      <c r="O29" s="218"/>
      <c r="P29" s="218"/>
      <c r="W29" s="217">
        <f>ROUND(AZ94, 2)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2)</f>
        <v>0</v>
      </c>
      <c r="AL29" s="218"/>
      <c r="AM29" s="218"/>
      <c r="AN29" s="218"/>
      <c r="AO29" s="218"/>
      <c r="AR29" s="34"/>
      <c r="BE29" s="207"/>
    </row>
    <row r="30" spans="2:71" s="2" customFormat="1" ht="14.45" customHeight="1">
      <c r="B30" s="34"/>
      <c r="F30" s="25" t="s">
        <v>42</v>
      </c>
      <c r="L30" s="219">
        <v>0.15</v>
      </c>
      <c r="M30" s="218"/>
      <c r="N30" s="218"/>
      <c r="O30" s="218"/>
      <c r="P30" s="21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2)</f>
        <v>0</v>
      </c>
      <c r="AL30" s="218"/>
      <c r="AM30" s="218"/>
      <c r="AN30" s="218"/>
      <c r="AO30" s="218"/>
      <c r="AR30" s="34"/>
      <c r="BE30" s="207"/>
    </row>
    <row r="31" spans="2:71" s="2" customFormat="1" ht="14.45" hidden="1" customHeight="1">
      <c r="B31" s="34"/>
      <c r="F31" s="25" t="s">
        <v>43</v>
      </c>
      <c r="L31" s="219">
        <v>0.21</v>
      </c>
      <c r="M31" s="218"/>
      <c r="N31" s="218"/>
      <c r="O31" s="218"/>
      <c r="P31" s="218"/>
      <c r="W31" s="217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4"/>
      <c r="BE31" s="207"/>
    </row>
    <row r="32" spans="2:71" s="2" customFormat="1" ht="14.45" hidden="1" customHeight="1">
      <c r="B32" s="34"/>
      <c r="F32" s="25" t="s">
        <v>44</v>
      </c>
      <c r="L32" s="219">
        <v>0.15</v>
      </c>
      <c r="M32" s="218"/>
      <c r="N32" s="218"/>
      <c r="O32" s="218"/>
      <c r="P32" s="218"/>
      <c r="W32" s="217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4"/>
      <c r="BE32" s="207"/>
    </row>
    <row r="33" spans="2:57" s="2" customFormat="1" ht="14.45" hidden="1" customHeight="1">
      <c r="B33" s="34"/>
      <c r="F33" s="25" t="s">
        <v>45</v>
      </c>
      <c r="L33" s="219">
        <v>0</v>
      </c>
      <c r="M33" s="218"/>
      <c r="N33" s="218"/>
      <c r="O33" s="218"/>
      <c r="P33" s="21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4"/>
      <c r="BE33" s="207"/>
    </row>
    <row r="34" spans="2:57" s="1" customFormat="1" ht="6.95" customHeight="1">
      <c r="B34" s="30"/>
      <c r="AR34" s="30"/>
      <c r="BE34" s="206"/>
    </row>
    <row r="35" spans="2:57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23" t="s">
        <v>48</v>
      </c>
      <c r="Y35" s="221"/>
      <c r="Z35" s="221"/>
      <c r="AA35" s="221"/>
      <c r="AB35" s="221"/>
      <c r="AC35" s="37"/>
      <c r="AD35" s="37"/>
      <c r="AE35" s="37"/>
      <c r="AF35" s="37"/>
      <c r="AG35" s="37"/>
      <c r="AH35" s="37"/>
      <c r="AI35" s="37"/>
      <c r="AJ35" s="37"/>
      <c r="AK35" s="220">
        <f>SUM(AK26:AK33)</f>
        <v>0</v>
      </c>
      <c r="AL35" s="221"/>
      <c r="AM35" s="221"/>
      <c r="AN35" s="221"/>
      <c r="AO35" s="222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>
      <c r="B60" s="30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>
      <c r="B64" s="30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>
      <c r="B75" s="30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PA654210039</v>
      </c>
      <c r="AR84" s="46"/>
    </row>
    <row r="85" spans="1:91" s="4" customFormat="1" ht="36.950000000000003" customHeight="1">
      <c r="B85" s="47"/>
      <c r="C85" s="48" t="s">
        <v>16</v>
      </c>
      <c r="L85" s="186" t="str">
        <f>K6</f>
        <v>Oprava mostů v úseku Č. Krumlov – Kájov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88" t="str">
        <f>IF(AN8= "","",AN8)</f>
        <v>22. 11. 2022</v>
      </c>
      <c r="AN87" s="188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Správa železnic, státní organizace</v>
      </c>
      <c r="AI89" s="25" t="s">
        <v>32</v>
      </c>
      <c r="AM89" s="189" t="str">
        <f>IF(E17="","",E17)</f>
        <v xml:space="preserve"> </v>
      </c>
      <c r="AN89" s="190"/>
      <c r="AO89" s="190"/>
      <c r="AP89" s="190"/>
      <c r="AR89" s="30"/>
      <c r="AS89" s="191" t="s">
        <v>56</v>
      </c>
      <c r="AT89" s="19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34</v>
      </c>
      <c r="AM90" s="189" t="str">
        <f>IF(E20="","",E20)</f>
        <v xml:space="preserve"> </v>
      </c>
      <c r="AN90" s="190"/>
      <c r="AO90" s="190"/>
      <c r="AP90" s="190"/>
      <c r="AR90" s="30"/>
      <c r="AS90" s="193"/>
      <c r="AT90" s="194"/>
      <c r="BD90" s="54"/>
    </row>
    <row r="91" spans="1:91" s="1" customFormat="1" ht="10.9" customHeight="1">
      <c r="B91" s="30"/>
      <c r="AR91" s="30"/>
      <c r="AS91" s="193"/>
      <c r="AT91" s="194"/>
      <c r="BD91" s="54"/>
    </row>
    <row r="92" spans="1:91" s="1" customFormat="1" ht="29.25" customHeight="1">
      <c r="B92" s="30"/>
      <c r="C92" s="195" t="s">
        <v>57</v>
      </c>
      <c r="D92" s="196"/>
      <c r="E92" s="196"/>
      <c r="F92" s="196"/>
      <c r="G92" s="196"/>
      <c r="H92" s="55"/>
      <c r="I92" s="198" t="s">
        <v>58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7" t="s">
        <v>59</v>
      </c>
      <c r="AH92" s="196"/>
      <c r="AI92" s="196"/>
      <c r="AJ92" s="196"/>
      <c r="AK92" s="196"/>
      <c r="AL92" s="196"/>
      <c r="AM92" s="196"/>
      <c r="AN92" s="198" t="s">
        <v>60</v>
      </c>
      <c r="AO92" s="196"/>
      <c r="AP92" s="199"/>
      <c r="AQ92" s="56" t="s">
        <v>61</v>
      </c>
      <c r="AR92" s="30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9" t="s">
        <v>73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74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3">
        <f>ROUND(SUM(AG95:AG101),2)</f>
        <v>0</v>
      </c>
      <c r="AH94" s="203"/>
      <c r="AI94" s="203"/>
      <c r="AJ94" s="203"/>
      <c r="AK94" s="203"/>
      <c r="AL94" s="203"/>
      <c r="AM94" s="203"/>
      <c r="AN94" s="204">
        <f t="shared" ref="AN94:AN101" si="0">SUM(AG94,AT94)</f>
        <v>0</v>
      </c>
      <c r="AO94" s="204"/>
      <c r="AP94" s="204"/>
      <c r="AQ94" s="65" t="s">
        <v>1</v>
      </c>
      <c r="AR94" s="61"/>
      <c r="AS94" s="66">
        <f>ROUND(SUM(AS95:AS101),2)</f>
        <v>0</v>
      </c>
      <c r="AT94" s="67">
        <f t="shared" ref="AT94:AT101" si="1">ROUND(SUM(AV94:AW94),2)</f>
        <v>0</v>
      </c>
      <c r="AU94" s="68">
        <f>ROUND(SUM(AU95:AU101),5)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ROUND(SUM(AZ95:AZ101),2)</f>
        <v>0</v>
      </c>
      <c r="BA94" s="67">
        <f>ROUND(SUM(BA95:BA101),2)</f>
        <v>0</v>
      </c>
      <c r="BB94" s="67">
        <f>ROUND(SUM(BB95:BB101),2)</f>
        <v>0</v>
      </c>
      <c r="BC94" s="67">
        <f>ROUND(SUM(BC95:BC101),2)</f>
        <v>0</v>
      </c>
      <c r="BD94" s="69">
        <f>ROUND(SUM(BD95:BD101),2)</f>
        <v>0</v>
      </c>
      <c r="BS94" s="70" t="s">
        <v>75</v>
      </c>
      <c r="BT94" s="70" t="s">
        <v>76</v>
      </c>
      <c r="BU94" s="71" t="s">
        <v>77</v>
      </c>
      <c r="BV94" s="70" t="s">
        <v>78</v>
      </c>
      <c r="BW94" s="70" t="s">
        <v>5</v>
      </c>
      <c r="BX94" s="70" t="s">
        <v>79</v>
      </c>
      <c r="CL94" s="70" t="s">
        <v>1</v>
      </c>
    </row>
    <row r="95" spans="1:91" s="6" customFormat="1" ht="16.5" customHeight="1">
      <c r="A95" s="72" t="s">
        <v>80</v>
      </c>
      <c r="B95" s="73"/>
      <c r="C95" s="74"/>
      <c r="D95" s="200" t="s">
        <v>81</v>
      </c>
      <c r="E95" s="200"/>
      <c r="F95" s="200"/>
      <c r="G95" s="200"/>
      <c r="H95" s="200"/>
      <c r="I95" s="75"/>
      <c r="J95" s="200" t="s">
        <v>82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1">
        <f>'SO1-01 - Most 30,030'!J30</f>
        <v>0</v>
      </c>
      <c r="AH95" s="202"/>
      <c r="AI95" s="202"/>
      <c r="AJ95" s="202"/>
      <c r="AK95" s="202"/>
      <c r="AL95" s="202"/>
      <c r="AM95" s="202"/>
      <c r="AN95" s="201">
        <f t="shared" si="0"/>
        <v>0</v>
      </c>
      <c r="AO95" s="202"/>
      <c r="AP95" s="202"/>
      <c r="AQ95" s="76" t="s">
        <v>83</v>
      </c>
      <c r="AR95" s="73"/>
      <c r="AS95" s="77">
        <v>0</v>
      </c>
      <c r="AT95" s="78">
        <f t="shared" si="1"/>
        <v>0</v>
      </c>
      <c r="AU95" s="79">
        <f>'SO1-01 - Most 30,030'!P127</f>
        <v>0</v>
      </c>
      <c r="AV95" s="78">
        <f>'SO1-01 - Most 30,030'!J33</f>
        <v>0</v>
      </c>
      <c r="AW95" s="78">
        <f>'SO1-01 - Most 30,030'!J34</f>
        <v>0</v>
      </c>
      <c r="AX95" s="78">
        <f>'SO1-01 - Most 30,030'!J35</f>
        <v>0</v>
      </c>
      <c r="AY95" s="78">
        <f>'SO1-01 - Most 30,030'!J36</f>
        <v>0</v>
      </c>
      <c r="AZ95" s="78">
        <f>'SO1-01 - Most 30,030'!F33</f>
        <v>0</v>
      </c>
      <c r="BA95" s="78">
        <f>'SO1-01 - Most 30,030'!F34</f>
        <v>0</v>
      </c>
      <c r="BB95" s="78">
        <f>'SO1-01 - Most 30,030'!F35</f>
        <v>0</v>
      </c>
      <c r="BC95" s="78">
        <f>'SO1-01 - Most 30,030'!F36</f>
        <v>0</v>
      </c>
      <c r="BD95" s="80">
        <f>'SO1-01 - Most 30,030'!F37</f>
        <v>0</v>
      </c>
      <c r="BT95" s="81" t="s">
        <v>84</v>
      </c>
      <c r="BV95" s="81" t="s">
        <v>78</v>
      </c>
      <c r="BW95" s="81" t="s">
        <v>85</v>
      </c>
      <c r="BX95" s="81" t="s">
        <v>5</v>
      </c>
      <c r="CL95" s="81" t="s">
        <v>1</v>
      </c>
      <c r="CM95" s="81" t="s">
        <v>86</v>
      </c>
    </row>
    <row r="96" spans="1:91" s="6" customFormat="1" ht="16.5" customHeight="1">
      <c r="A96" s="72" t="s">
        <v>80</v>
      </c>
      <c r="B96" s="73"/>
      <c r="C96" s="74"/>
      <c r="D96" s="200" t="s">
        <v>87</v>
      </c>
      <c r="E96" s="200"/>
      <c r="F96" s="200"/>
      <c r="G96" s="200"/>
      <c r="H96" s="200"/>
      <c r="I96" s="75"/>
      <c r="J96" s="200" t="s">
        <v>88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1">
        <f>'SO1-02 - Železniční svrše...'!J30</f>
        <v>0</v>
      </c>
      <c r="AH96" s="202"/>
      <c r="AI96" s="202"/>
      <c r="AJ96" s="202"/>
      <c r="AK96" s="202"/>
      <c r="AL96" s="202"/>
      <c r="AM96" s="202"/>
      <c r="AN96" s="201">
        <f t="shared" si="0"/>
        <v>0</v>
      </c>
      <c r="AO96" s="202"/>
      <c r="AP96" s="202"/>
      <c r="AQ96" s="76" t="s">
        <v>83</v>
      </c>
      <c r="AR96" s="73"/>
      <c r="AS96" s="77">
        <v>0</v>
      </c>
      <c r="AT96" s="78">
        <f t="shared" si="1"/>
        <v>0</v>
      </c>
      <c r="AU96" s="79">
        <f>'SO1-02 - Železniční svrše...'!P119</f>
        <v>0</v>
      </c>
      <c r="AV96" s="78">
        <f>'SO1-02 - Železniční svrše...'!J33</f>
        <v>0</v>
      </c>
      <c r="AW96" s="78">
        <f>'SO1-02 - Železniční svrše...'!J34</f>
        <v>0</v>
      </c>
      <c r="AX96" s="78">
        <f>'SO1-02 - Železniční svrše...'!J35</f>
        <v>0</v>
      </c>
      <c r="AY96" s="78">
        <f>'SO1-02 - Železniční svrše...'!J36</f>
        <v>0</v>
      </c>
      <c r="AZ96" s="78">
        <f>'SO1-02 - Železniční svrše...'!F33</f>
        <v>0</v>
      </c>
      <c r="BA96" s="78">
        <f>'SO1-02 - Železniční svrše...'!F34</f>
        <v>0</v>
      </c>
      <c r="BB96" s="78">
        <f>'SO1-02 - Železniční svrše...'!F35</f>
        <v>0</v>
      </c>
      <c r="BC96" s="78">
        <f>'SO1-02 - Železniční svrše...'!F36</f>
        <v>0</v>
      </c>
      <c r="BD96" s="80">
        <f>'SO1-02 - Železniční svrše...'!F37</f>
        <v>0</v>
      </c>
      <c r="BT96" s="81" t="s">
        <v>84</v>
      </c>
      <c r="BV96" s="81" t="s">
        <v>78</v>
      </c>
      <c r="BW96" s="81" t="s">
        <v>89</v>
      </c>
      <c r="BX96" s="81" t="s">
        <v>5</v>
      </c>
      <c r="CL96" s="81" t="s">
        <v>1</v>
      </c>
      <c r="CM96" s="81" t="s">
        <v>86</v>
      </c>
    </row>
    <row r="97" spans="1:91" s="6" customFormat="1" ht="16.5" customHeight="1">
      <c r="A97" s="72" t="s">
        <v>80</v>
      </c>
      <c r="B97" s="73"/>
      <c r="C97" s="74"/>
      <c r="D97" s="200" t="s">
        <v>90</v>
      </c>
      <c r="E97" s="200"/>
      <c r="F97" s="200"/>
      <c r="G97" s="200"/>
      <c r="H97" s="200"/>
      <c r="I97" s="75"/>
      <c r="J97" s="200" t="s">
        <v>91</v>
      </c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1">
        <f>'SO1-03 - VRN 30,030'!J30</f>
        <v>0</v>
      </c>
      <c r="AH97" s="202"/>
      <c r="AI97" s="202"/>
      <c r="AJ97" s="202"/>
      <c r="AK97" s="202"/>
      <c r="AL97" s="202"/>
      <c r="AM97" s="202"/>
      <c r="AN97" s="201">
        <f t="shared" si="0"/>
        <v>0</v>
      </c>
      <c r="AO97" s="202"/>
      <c r="AP97" s="202"/>
      <c r="AQ97" s="76" t="s">
        <v>83</v>
      </c>
      <c r="AR97" s="73"/>
      <c r="AS97" s="77">
        <v>0</v>
      </c>
      <c r="AT97" s="78">
        <f t="shared" si="1"/>
        <v>0</v>
      </c>
      <c r="AU97" s="79">
        <f>'SO1-03 - VRN 30,030'!P123</f>
        <v>0</v>
      </c>
      <c r="AV97" s="78">
        <f>'SO1-03 - VRN 30,030'!J33</f>
        <v>0</v>
      </c>
      <c r="AW97" s="78">
        <f>'SO1-03 - VRN 30,030'!J34</f>
        <v>0</v>
      </c>
      <c r="AX97" s="78">
        <f>'SO1-03 - VRN 30,030'!J35</f>
        <v>0</v>
      </c>
      <c r="AY97" s="78">
        <f>'SO1-03 - VRN 30,030'!J36</f>
        <v>0</v>
      </c>
      <c r="AZ97" s="78">
        <f>'SO1-03 - VRN 30,030'!F33</f>
        <v>0</v>
      </c>
      <c r="BA97" s="78">
        <f>'SO1-03 - VRN 30,030'!F34</f>
        <v>0</v>
      </c>
      <c r="BB97" s="78">
        <f>'SO1-03 - VRN 30,030'!F35</f>
        <v>0</v>
      </c>
      <c r="BC97" s="78">
        <f>'SO1-03 - VRN 30,030'!F36</f>
        <v>0</v>
      </c>
      <c r="BD97" s="80">
        <f>'SO1-03 - VRN 30,030'!F37</f>
        <v>0</v>
      </c>
      <c r="BT97" s="81" t="s">
        <v>84</v>
      </c>
      <c r="BV97" s="81" t="s">
        <v>78</v>
      </c>
      <c r="BW97" s="81" t="s">
        <v>92</v>
      </c>
      <c r="BX97" s="81" t="s">
        <v>5</v>
      </c>
      <c r="CL97" s="81" t="s">
        <v>1</v>
      </c>
      <c r="CM97" s="81" t="s">
        <v>86</v>
      </c>
    </row>
    <row r="98" spans="1:91" s="6" customFormat="1" ht="16.5" customHeight="1">
      <c r="A98" s="72" t="s">
        <v>80</v>
      </c>
      <c r="B98" s="73"/>
      <c r="C98" s="74"/>
      <c r="D98" s="200" t="s">
        <v>93</v>
      </c>
      <c r="E98" s="200"/>
      <c r="F98" s="200"/>
      <c r="G98" s="200"/>
      <c r="H98" s="200"/>
      <c r="I98" s="75"/>
      <c r="J98" s="200" t="s">
        <v>94</v>
      </c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1">
        <f>'SO2-01 - Most 30,131'!J30</f>
        <v>0</v>
      </c>
      <c r="AH98" s="202"/>
      <c r="AI98" s="202"/>
      <c r="AJ98" s="202"/>
      <c r="AK98" s="202"/>
      <c r="AL98" s="202"/>
      <c r="AM98" s="202"/>
      <c r="AN98" s="201">
        <f t="shared" si="0"/>
        <v>0</v>
      </c>
      <c r="AO98" s="202"/>
      <c r="AP98" s="202"/>
      <c r="AQ98" s="76" t="s">
        <v>83</v>
      </c>
      <c r="AR98" s="73"/>
      <c r="AS98" s="77">
        <v>0</v>
      </c>
      <c r="AT98" s="78">
        <f t="shared" si="1"/>
        <v>0</v>
      </c>
      <c r="AU98" s="79">
        <f>'SO2-01 - Most 30,131'!P126</f>
        <v>0</v>
      </c>
      <c r="AV98" s="78">
        <f>'SO2-01 - Most 30,131'!J33</f>
        <v>0</v>
      </c>
      <c r="AW98" s="78">
        <f>'SO2-01 - Most 30,131'!J34</f>
        <v>0</v>
      </c>
      <c r="AX98" s="78">
        <f>'SO2-01 - Most 30,131'!J35</f>
        <v>0</v>
      </c>
      <c r="AY98" s="78">
        <f>'SO2-01 - Most 30,131'!J36</f>
        <v>0</v>
      </c>
      <c r="AZ98" s="78">
        <f>'SO2-01 - Most 30,131'!F33</f>
        <v>0</v>
      </c>
      <c r="BA98" s="78">
        <f>'SO2-01 - Most 30,131'!F34</f>
        <v>0</v>
      </c>
      <c r="BB98" s="78">
        <f>'SO2-01 - Most 30,131'!F35</f>
        <v>0</v>
      </c>
      <c r="BC98" s="78">
        <f>'SO2-01 - Most 30,131'!F36</f>
        <v>0</v>
      </c>
      <c r="BD98" s="80">
        <f>'SO2-01 - Most 30,131'!F37</f>
        <v>0</v>
      </c>
      <c r="BT98" s="81" t="s">
        <v>84</v>
      </c>
      <c r="BV98" s="81" t="s">
        <v>78</v>
      </c>
      <c r="BW98" s="81" t="s">
        <v>95</v>
      </c>
      <c r="BX98" s="81" t="s">
        <v>5</v>
      </c>
      <c r="CL98" s="81" t="s">
        <v>1</v>
      </c>
      <c r="CM98" s="81" t="s">
        <v>86</v>
      </c>
    </row>
    <row r="99" spans="1:91" s="6" customFormat="1" ht="16.5" customHeight="1">
      <c r="A99" s="72" t="s">
        <v>80</v>
      </c>
      <c r="B99" s="73"/>
      <c r="C99" s="74"/>
      <c r="D99" s="200" t="s">
        <v>96</v>
      </c>
      <c r="E99" s="200"/>
      <c r="F99" s="200"/>
      <c r="G99" s="200"/>
      <c r="H99" s="200"/>
      <c r="I99" s="75"/>
      <c r="J99" s="200" t="s">
        <v>97</v>
      </c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1">
        <f>'SO2-02 - Železniční svrše...'!J30</f>
        <v>0</v>
      </c>
      <c r="AH99" s="202"/>
      <c r="AI99" s="202"/>
      <c r="AJ99" s="202"/>
      <c r="AK99" s="202"/>
      <c r="AL99" s="202"/>
      <c r="AM99" s="202"/>
      <c r="AN99" s="201">
        <f t="shared" si="0"/>
        <v>0</v>
      </c>
      <c r="AO99" s="202"/>
      <c r="AP99" s="202"/>
      <c r="AQ99" s="76" t="s">
        <v>83</v>
      </c>
      <c r="AR99" s="73"/>
      <c r="AS99" s="77">
        <v>0</v>
      </c>
      <c r="AT99" s="78">
        <f t="shared" si="1"/>
        <v>0</v>
      </c>
      <c r="AU99" s="79">
        <f>'SO2-02 - Železniční svrše...'!P118</f>
        <v>0</v>
      </c>
      <c r="AV99" s="78">
        <f>'SO2-02 - Železniční svrše...'!J33</f>
        <v>0</v>
      </c>
      <c r="AW99" s="78">
        <f>'SO2-02 - Železniční svrše...'!J34</f>
        <v>0</v>
      </c>
      <c r="AX99" s="78">
        <f>'SO2-02 - Železniční svrše...'!J35</f>
        <v>0</v>
      </c>
      <c r="AY99" s="78">
        <f>'SO2-02 - Železniční svrše...'!J36</f>
        <v>0</v>
      </c>
      <c r="AZ99" s="78">
        <f>'SO2-02 - Železniční svrše...'!F33</f>
        <v>0</v>
      </c>
      <c r="BA99" s="78">
        <f>'SO2-02 - Železniční svrše...'!F34</f>
        <v>0</v>
      </c>
      <c r="BB99" s="78">
        <f>'SO2-02 - Železniční svrše...'!F35</f>
        <v>0</v>
      </c>
      <c r="BC99" s="78">
        <f>'SO2-02 - Železniční svrše...'!F36</f>
        <v>0</v>
      </c>
      <c r="BD99" s="80">
        <f>'SO2-02 - Železniční svrše...'!F37</f>
        <v>0</v>
      </c>
      <c r="BT99" s="81" t="s">
        <v>84</v>
      </c>
      <c r="BV99" s="81" t="s">
        <v>78</v>
      </c>
      <c r="BW99" s="81" t="s">
        <v>98</v>
      </c>
      <c r="BX99" s="81" t="s">
        <v>5</v>
      </c>
      <c r="CL99" s="81" t="s">
        <v>1</v>
      </c>
      <c r="CM99" s="81" t="s">
        <v>86</v>
      </c>
    </row>
    <row r="100" spans="1:91" s="6" customFormat="1" ht="16.5" customHeight="1">
      <c r="A100" s="72" t="s">
        <v>80</v>
      </c>
      <c r="B100" s="73"/>
      <c r="C100" s="74"/>
      <c r="D100" s="200" t="s">
        <v>99</v>
      </c>
      <c r="E100" s="200"/>
      <c r="F100" s="200"/>
      <c r="G100" s="200"/>
      <c r="H100" s="200"/>
      <c r="I100" s="75"/>
      <c r="J100" s="200" t="s">
        <v>100</v>
      </c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1">
        <f>'SO2-03 - VRN 30,131'!J30</f>
        <v>0</v>
      </c>
      <c r="AH100" s="202"/>
      <c r="AI100" s="202"/>
      <c r="AJ100" s="202"/>
      <c r="AK100" s="202"/>
      <c r="AL100" s="202"/>
      <c r="AM100" s="202"/>
      <c r="AN100" s="201">
        <f t="shared" si="0"/>
        <v>0</v>
      </c>
      <c r="AO100" s="202"/>
      <c r="AP100" s="202"/>
      <c r="AQ100" s="76" t="s">
        <v>83</v>
      </c>
      <c r="AR100" s="73"/>
      <c r="AS100" s="77">
        <v>0</v>
      </c>
      <c r="AT100" s="78">
        <f t="shared" si="1"/>
        <v>0</v>
      </c>
      <c r="AU100" s="79">
        <f>'SO2-03 - VRN 30,131'!P123</f>
        <v>0</v>
      </c>
      <c r="AV100" s="78">
        <f>'SO2-03 - VRN 30,131'!J33</f>
        <v>0</v>
      </c>
      <c r="AW100" s="78">
        <f>'SO2-03 - VRN 30,131'!J34</f>
        <v>0</v>
      </c>
      <c r="AX100" s="78">
        <f>'SO2-03 - VRN 30,131'!J35</f>
        <v>0</v>
      </c>
      <c r="AY100" s="78">
        <f>'SO2-03 - VRN 30,131'!J36</f>
        <v>0</v>
      </c>
      <c r="AZ100" s="78">
        <f>'SO2-03 - VRN 30,131'!F33</f>
        <v>0</v>
      </c>
      <c r="BA100" s="78">
        <f>'SO2-03 - VRN 30,131'!F34</f>
        <v>0</v>
      </c>
      <c r="BB100" s="78">
        <f>'SO2-03 - VRN 30,131'!F35</f>
        <v>0</v>
      </c>
      <c r="BC100" s="78">
        <f>'SO2-03 - VRN 30,131'!F36</f>
        <v>0</v>
      </c>
      <c r="BD100" s="80">
        <f>'SO2-03 - VRN 30,131'!F37</f>
        <v>0</v>
      </c>
      <c r="BT100" s="81" t="s">
        <v>84</v>
      </c>
      <c r="BV100" s="81" t="s">
        <v>78</v>
      </c>
      <c r="BW100" s="81" t="s">
        <v>101</v>
      </c>
      <c r="BX100" s="81" t="s">
        <v>5</v>
      </c>
      <c r="CL100" s="81" t="s">
        <v>1</v>
      </c>
      <c r="CM100" s="81" t="s">
        <v>86</v>
      </c>
    </row>
    <row r="101" spans="1:91" s="6" customFormat="1" ht="24.75" customHeight="1">
      <c r="A101" s="72" t="s">
        <v>80</v>
      </c>
      <c r="B101" s="73"/>
      <c r="C101" s="74"/>
      <c r="D101" s="200" t="s">
        <v>102</v>
      </c>
      <c r="E101" s="200"/>
      <c r="F101" s="200"/>
      <c r="G101" s="200"/>
      <c r="H101" s="200"/>
      <c r="I101" s="75"/>
      <c r="J101" s="200" t="s">
        <v>103</v>
      </c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1">
        <f>'SO2-04 - Materiál zadavat...'!J30</f>
        <v>0</v>
      </c>
      <c r="AH101" s="202"/>
      <c r="AI101" s="202"/>
      <c r="AJ101" s="202"/>
      <c r="AK101" s="202"/>
      <c r="AL101" s="202"/>
      <c r="AM101" s="202"/>
      <c r="AN101" s="201">
        <f t="shared" si="0"/>
        <v>0</v>
      </c>
      <c r="AO101" s="202"/>
      <c r="AP101" s="202"/>
      <c r="AQ101" s="76" t="s">
        <v>83</v>
      </c>
      <c r="AR101" s="73"/>
      <c r="AS101" s="82">
        <v>0</v>
      </c>
      <c r="AT101" s="83">
        <f t="shared" si="1"/>
        <v>0</v>
      </c>
      <c r="AU101" s="84">
        <f>'SO2-04 - Materiál zadavat...'!P118</f>
        <v>0</v>
      </c>
      <c r="AV101" s="83">
        <f>'SO2-04 - Materiál zadavat...'!J33</f>
        <v>0</v>
      </c>
      <c r="AW101" s="83">
        <f>'SO2-04 - Materiál zadavat...'!J34</f>
        <v>0</v>
      </c>
      <c r="AX101" s="83">
        <f>'SO2-04 - Materiál zadavat...'!J35</f>
        <v>0</v>
      </c>
      <c r="AY101" s="83">
        <f>'SO2-04 - Materiál zadavat...'!J36</f>
        <v>0</v>
      </c>
      <c r="AZ101" s="83">
        <f>'SO2-04 - Materiál zadavat...'!F33</f>
        <v>0</v>
      </c>
      <c r="BA101" s="83">
        <f>'SO2-04 - Materiál zadavat...'!F34</f>
        <v>0</v>
      </c>
      <c r="BB101" s="83">
        <f>'SO2-04 - Materiál zadavat...'!F35</f>
        <v>0</v>
      </c>
      <c r="BC101" s="83">
        <f>'SO2-04 - Materiál zadavat...'!F36</f>
        <v>0</v>
      </c>
      <c r="BD101" s="85">
        <f>'SO2-04 - Materiál zadavat...'!F37</f>
        <v>0</v>
      </c>
      <c r="BT101" s="81" t="s">
        <v>84</v>
      </c>
      <c r="BV101" s="81" t="s">
        <v>78</v>
      </c>
      <c r="BW101" s="81" t="s">
        <v>104</v>
      </c>
      <c r="BX101" s="81" t="s">
        <v>5</v>
      </c>
      <c r="CL101" s="81" t="s">
        <v>1</v>
      </c>
      <c r="CM101" s="81" t="s">
        <v>86</v>
      </c>
    </row>
    <row r="102" spans="1:91" s="1" customFormat="1" ht="30" customHeight="1">
      <c r="B102" s="30"/>
      <c r="AR102" s="30"/>
    </row>
    <row r="103" spans="1:91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30"/>
    </row>
  </sheetData>
  <sheetProtection algorithmName="SHA-512" hashValue="yRRWEHra5dE8NN8QlC5rjTlJuPtFPU8Zh2OScEa7uoByfM4A0YS0goxZCmGg382LsF8xTbGifMqs3PYXj28/FQ==" saltValue="gjqRuwtVtO+uU2KYuVRcMCuvjXgF5H3b0i0hXTD2yycHTpuswbYB0Qz/aNCAuUhhZwcFGbP8NU7zJAnpA0ySqg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SO1-01 - Most 30,030'!C2" display="/" xr:uid="{00000000-0004-0000-0000-000000000000}"/>
    <hyperlink ref="A96" location="'SO1-02 - Železniční svrše...'!C2" display="/" xr:uid="{00000000-0004-0000-0000-000001000000}"/>
    <hyperlink ref="A97" location="'SO1-03 - VRN 30,030'!C2" display="/" xr:uid="{00000000-0004-0000-0000-000002000000}"/>
    <hyperlink ref="A98" location="'SO2-01 - Most 30,131'!C2" display="/" xr:uid="{00000000-0004-0000-0000-000003000000}"/>
    <hyperlink ref="A99" location="'SO2-02 - Železniční svrše...'!C2" display="/" xr:uid="{00000000-0004-0000-0000-000004000000}"/>
    <hyperlink ref="A100" location="'SO2-03 - VRN 30,131'!C2" display="/" xr:uid="{00000000-0004-0000-0000-000005000000}"/>
    <hyperlink ref="A101" location="'SO2-04 - Materiál zadavat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5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4" t="str">
        <f>'Rekapitulace stavby'!K6</f>
        <v>Oprava mostů v úseku Č. Krumlov – Kájov</v>
      </c>
      <c r="F7" s="225"/>
      <c r="G7" s="225"/>
      <c r="H7" s="225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186" t="s">
        <v>107</v>
      </c>
      <c r="F9" s="226"/>
      <c r="G9" s="226"/>
      <c r="H9" s="22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22. 11. 2022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7" t="str">
        <f>'Rekapitulace stavby'!E14</f>
        <v>Vyplň údaj</v>
      </c>
      <c r="F18" s="208"/>
      <c r="G18" s="208"/>
      <c r="H18" s="20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21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ROUND((SUM(BE127:BE244)),  2)</f>
        <v>0</v>
      </c>
      <c r="I33" s="90">
        <v>0.21</v>
      </c>
      <c r="J33" s="89">
        <f>ROUND(((SUM(BE127:BE244))*I33),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ROUND((SUM(BF127:BF244)),  2)</f>
        <v>0</v>
      </c>
      <c r="I34" s="90">
        <v>0.15</v>
      </c>
      <c r="J34" s="89">
        <f>ROUND(((SUM(BF127:BF244))*I34),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ROUND((SUM(BG127:BG244)),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ROUND((SUM(BH127:BH244)),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ROUND((SUM(BI127:BI244)),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4" t="str">
        <f>E7</f>
        <v>Oprava mostů v úseku Č. Krumlov – Kájov</v>
      </c>
      <c r="F85" s="225"/>
      <c r="G85" s="225"/>
      <c r="H85" s="225"/>
      <c r="L85" s="30"/>
    </row>
    <row r="86" spans="2:47" s="1" customFormat="1" ht="12" customHeight="1">
      <c r="B86" s="30"/>
      <c r="C86" s="25" t="s">
        <v>106</v>
      </c>
      <c r="L86" s="30"/>
    </row>
    <row r="87" spans="2:47" s="1" customFormat="1" ht="16.5" customHeight="1">
      <c r="B87" s="30"/>
      <c r="E87" s="186" t="str">
        <f>E9</f>
        <v>SO1-01 - Most 30,030</v>
      </c>
      <c r="F87" s="226"/>
      <c r="G87" s="226"/>
      <c r="H87" s="22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22. 11. 2022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Správa železnic, státní organizace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111</v>
      </c>
      <c r="J96" s="64">
        <f>J127</f>
        <v>0</v>
      </c>
      <c r="L96" s="30"/>
      <c r="AU96" s="15" t="s">
        <v>112</v>
      </c>
    </row>
    <row r="97" spans="2:12" s="8" customFormat="1" ht="24.95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J128</f>
        <v>0</v>
      </c>
      <c r="L97" s="102"/>
    </row>
    <row r="98" spans="2:12" s="9" customFormat="1" ht="19.899999999999999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J129</f>
        <v>0</v>
      </c>
      <c r="L98" s="106"/>
    </row>
    <row r="99" spans="2:12" s="9" customFormat="1" ht="19.899999999999999" customHeight="1">
      <c r="B99" s="106"/>
      <c r="D99" s="107" t="s">
        <v>115</v>
      </c>
      <c r="E99" s="108"/>
      <c r="F99" s="108"/>
      <c r="G99" s="108"/>
      <c r="H99" s="108"/>
      <c r="I99" s="108"/>
      <c r="J99" s="109">
        <f>J144</f>
        <v>0</v>
      </c>
      <c r="L99" s="106"/>
    </row>
    <row r="100" spans="2:12" s="9" customFormat="1" ht="19.899999999999999" customHeight="1">
      <c r="B100" s="106"/>
      <c r="D100" s="107" t="s">
        <v>116</v>
      </c>
      <c r="E100" s="108"/>
      <c r="F100" s="108"/>
      <c r="G100" s="108"/>
      <c r="H100" s="108"/>
      <c r="I100" s="108"/>
      <c r="J100" s="109">
        <f>J149</f>
        <v>0</v>
      </c>
      <c r="L100" s="106"/>
    </row>
    <row r="101" spans="2:12" s="9" customFormat="1" ht="19.899999999999999" customHeight="1">
      <c r="B101" s="106"/>
      <c r="D101" s="107" t="s">
        <v>117</v>
      </c>
      <c r="E101" s="108"/>
      <c r="F101" s="108"/>
      <c r="G101" s="108"/>
      <c r="H101" s="108"/>
      <c r="I101" s="108"/>
      <c r="J101" s="109">
        <f>J155</f>
        <v>0</v>
      </c>
      <c r="L101" s="106"/>
    </row>
    <row r="102" spans="2:12" s="9" customFormat="1" ht="19.899999999999999" customHeight="1">
      <c r="B102" s="106"/>
      <c r="D102" s="107" t="s">
        <v>118</v>
      </c>
      <c r="E102" s="108"/>
      <c r="F102" s="108"/>
      <c r="G102" s="108"/>
      <c r="H102" s="108"/>
      <c r="I102" s="108"/>
      <c r="J102" s="109">
        <f>J159</f>
        <v>0</v>
      </c>
      <c r="L102" s="106"/>
    </row>
    <row r="103" spans="2:12" s="9" customFormat="1" ht="19.899999999999999" customHeight="1">
      <c r="B103" s="106"/>
      <c r="D103" s="107" t="s">
        <v>119</v>
      </c>
      <c r="E103" s="108"/>
      <c r="F103" s="108"/>
      <c r="G103" s="108"/>
      <c r="H103" s="108"/>
      <c r="I103" s="108"/>
      <c r="J103" s="109">
        <f>J184</f>
        <v>0</v>
      </c>
      <c r="L103" s="106"/>
    </row>
    <row r="104" spans="2:12" s="9" customFormat="1" ht="19.899999999999999" customHeight="1">
      <c r="B104" s="106"/>
      <c r="D104" s="107" t="s">
        <v>120</v>
      </c>
      <c r="E104" s="108"/>
      <c r="F104" s="108"/>
      <c r="G104" s="108"/>
      <c r="H104" s="108"/>
      <c r="I104" s="108"/>
      <c r="J104" s="109">
        <f>J194</f>
        <v>0</v>
      </c>
      <c r="L104" s="106"/>
    </row>
    <row r="105" spans="2:12" s="9" customFormat="1" ht="19.899999999999999" customHeight="1">
      <c r="B105" s="106"/>
      <c r="D105" s="107" t="s">
        <v>121</v>
      </c>
      <c r="E105" s="108"/>
      <c r="F105" s="108"/>
      <c r="G105" s="108"/>
      <c r="H105" s="108"/>
      <c r="I105" s="108"/>
      <c r="J105" s="109">
        <f>J228</f>
        <v>0</v>
      </c>
      <c r="L105" s="106"/>
    </row>
    <row r="106" spans="2:12" s="9" customFormat="1" ht="19.899999999999999" customHeight="1">
      <c r="B106" s="106"/>
      <c r="D106" s="107" t="s">
        <v>122</v>
      </c>
      <c r="E106" s="108"/>
      <c r="F106" s="108"/>
      <c r="G106" s="108"/>
      <c r="H106" s="108"/>
      <c r="I106" s="108"/>
      <c r="J106" s="109">
        <f>J241</f>
        <v>0</v>
      </c>
      <c r="L106" s="106"/>
    </row>
    <row r="107" spans="2:12" s="8" customFormat="1" ht="24.95" customHeight="1">
      <c r="B107" s="102"/>
      <c r="D107" s="103" t="s">
        <v>123</v>
      </c>
      <c r="E107" s="104"/>
      <c r="F107" s="104"/>
      <c r="G107" s="104"/>
      <c r="H107" s="104"/>
      <c r="I107" s="104"/>
      <c r="J107" s="105">
        <f>J244</f>
        <v>0</v>
      </c>
      <c r="L107" s="102"/>
    </row>
    <row r="108" spans="2:12" s="1" customFormat="1" ht="21.75" customHeight="1">
      <c r="B108" s="30"/>
      <c r="L108" s="30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0"/>
    </row>
    <row r="113" spans="2:63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0"/>
    </row>
    <row r="114" spans="2:63" s="1" customFormat="1" ht="24.95" customHeight="1">
      <c r="B114" s="30"/>
      <c r="C114" s="19" t="s">
        <v>124</v>
      </c>
      <c r="L114" s="30"/>
    </row>
    <row r="115" spans="2:63" s="1" customFormat="1" ht="6.95" customHeight="1">
      <c r="B115" s="30"/>
      <c r="L115" s="30"/>
    </row>
    <row r="116" spans="2:63" s="1" customFormat="1" ht="12" customHeight="1">
      <c r="B116" s="30"/>
      <c r="C116" s="25" t="s">
        <v>16</v>
      </c>
      <c r="L116" s="30"/>
    </row>
    <row r="117" spans="2:63" s="1" customFormat="1" ht="16.5" customHeight="1">
      <c r="B117" s="30"/>
      <c r="E117" s="224" t="str">
        <f>E7</f>
        <v>Oprava mostů v úseku Č. Krumlov – Kájov</v>
      </c>
      <c r="F117" s="225"/>
      <c r="G117" s="225"/>
      <c r="H117" s="225"/>
      <c r="L117" s="30"/>
    </row>
    <row r="118" spans="2:63" s="1" customFormat="1" ht="12" customHeight="1">
      <c r="B118" s="30"/>
      <c r="C118" s="25" t="s">
        <v>106</v>
      </c>
      <c r="L118" s="30"/>
    </row>
    <row r="119" spans="2:63" s="1" customFormat="1" ht="16.5" customHeight="1">
      <c r="B119" s="30"/>
      <c r="E119" s="186" t="str">
        <f>E9</f>
        <v>SO1-01 - Most 30,030</v>
      </c>
      <c r="F119" s="226"/>
      <c r="G119" s="226"/>
      <c r="H119" s="226"/>
      <c r="L119" s="30"/>
    </row>
    <row r="120" spans="2:63" s="1" customFormat="1" ht="6.95" customHeight="1">
      <c r="B120" s="30"/>
      <c r="L120" s="30"/>
    </row>
    <row r="121" spans="2:63" s="1" customFormat="1" ht="12" customHeight="1">
      <c r="B121" s="30"/>
      <c r="C121" s="25" t="s">
        <v>20</v>
      </c>
      <c r="F121" s="23" t="str">
        <f>F12</f>
        <v xml:space="preserve"> </v>
      </c>
      <c r="I121" s="25" t="s">
        <v>22</v>
      </c>
      <c r="J121" s="50" t="str">
        <f>IF(J12="","",J12)</f>
        <v>22. 11. 2022</v>
      </c>
      <c r="L121" s="30"/>
    </row>
    <row r="122" spans="2:63" s="1" customFormat="1" ht="6.95" customHeight="1">
      <c r="B122" s="30"/>
      <c r="L122" s="30"/>
    </row>
    <row r="123" spans="2:63" s="1" customFormat="1" ht="15.2" customHeight="1">
      <c r="B123" s="30"/>
      <c r="C123" s="25" t="s">
        <v>24</v>
      </c>
      <c r="F123" s="23" t="str">
        <f>E15</f>
        <v>Správa železnic, státní organizace</v>
      </c>
      <c r="I123" s="25" t="s">
        <v>32</v>
      </c>
      <c r="J123" s="28" t="str">
        <f>E21</f>
        <v xml:space="preserve"> </v>
      </c>
      <c r="L123" s="30"/>
    </row>
    <row r="124" spans="2:63" s="1" customFormat="1" ht="15.2" customHeight="1">
      <c r="B124" s="30"/>
      <c r="C124" s="25" t="s">
        <v>30</v>
      </c>
      <c r="F124" s="23" t="str">
        <f>IF(E18="","",E18)</f>
        <v>Vyplň údaj</v>
      </c>
      <c r="I124" s="25" t="s">
        <v>34</v>
      </c>
      <c r="J124" s="28" t="str">
        <f>E24</f>
        <v xml:space="preserve"> </v>
      </c>
      <c r="L124" s="30"/>
    </row>
    <row r="125" spans="2:63" s="1" customFormat="1" ht="10.35" customHeight="1">
      <c r="B125" s="30"/>
      <c r="L125" s="30"/>
    </row>
    <row r="126" spans="2:63" s="10" customFormat="1" ht="29.25" customHeight="1">
      <c r="B126" s="110"/>
      <c r="C126" s="111" t="s">
        <v>125</v>
      </c>
      <c r="D126" s="112" t="s">
        <v>61</v>
      </c>
      <c r="E126" s="112" t="s">
        <v>57</v>
      </c>
      <c r="F126" s="112" t="s">
        <v>58</v>
      </c>
      <c r="G126" s="112" t="s">
        <v>126</v>
      </c>
      <c r="H126" s="112" t="s">
        <v>127</v>
      </c>
      <c r="I126" s="112" t="s">
        <v>128</v>
      </c>
      <c r="J126" s="113" t="s">
        <v>110</v>
      </c>
      <c r="K126" s="114" t="s">
        <v>129</v>
      </c>
      <c r="L126" s="110"/>
      <c r="M126" s="57" t="s">
        <v>1</v>
      </c>
      <c r="N126" s="58" t="s">
        <v>40</v>
      </c>
      <c r="O126" s="58" t="s">
        <v>130</v>
      </c>
      <c r="P126" s="58" t="s">
        <v>131</v>
      </c>
      <c r="Q126" s="58" t="s">
        <v>132</v>
      </c>
      <c r="R126" s="58" t="s">
        <v>133</v>
      </c>
      <c r="S126" s="58" t="s">
        <v>134</v>
      </c>
      <c r="T126" s="59" t="s">
        <v>135</v>
      </c>
    </row>
    <row r="127" spans="2:63" s="1" customFormat="1" ht="22.9" customHeight="1">
      <c r="B127" s="30"/>
      <c r="C127" s="62" t="s">
        <v>136</v>
      </c>
      <c r="J127" s="115">
        <f>BK127</f>
        <v>0</v>
      </c>
      <c r="L127" s="30"/>
      <c r="M127" s="60"/>
      <c r="N127" s="51"/>
      <c r="O127" s="51"/>
      <c r="P127" s="116">
        <f>P128+P244</f>
        <v>0</v>
      </c>
      <c r="Q127" s="51"/>
      <c r="R127" s="116">
        <f>R128+R244</f>
        <v>40.419870339999996</v>
      </c>
      <c r="S127" s="51"/>
      <c r="T127" s="117">
        <f>T128+T244</f>
        <v>24.900239999999997</v>
      </c>
      <c r="AT127" s="15" t="s">
        <v>75</v>
      </c>
      <c r="AU127" s="15" t="s">
        <v>112</v>
      </c>
      <c r="BK127" s="118">
        <f>BK128+BK244</f>
        <v>0</v>
      </c>
    </row>
    <row r="128" spans="2:63" s="11" customFormat="1" ht="25.9" customHeight="1">
      <c r="B128" s="119"/>
      <c r="D128" s="120" t="s">
        <v>75</v>
      </c>
      <c r="E128" s="121" t="s">
        <v>137</v>
      </c>
      <c r="F128" s="121" t="s">
        <v>138</v>
      </c>
      <c r="I128" s="122"/>
      <c r="J128" s="123">
        <f>BK128</f>
        <v>0</v>
      </c>
      <c r="L128" s="119"/>
      <c r="M128" s="124"/>
      <c r="P128" s="125">
        <f>P129+P144+P149+P155+P159+P184+P194+P228+P241</f>
        <v>0</v>
      </c>
      <c r="R128" s="125">
        <f>R129+R144+R149+R155+R159+R184+R194+R228+R241</f>
        <v>40.419870339999996</v>
      </c>
      <c r="T128" s="126">
        <f>T129+T144+T149+T155+T159+T184+T194+T228+T241</f>
        <v>24.900239999999997</v>
      </c>
      <c r="AR128" s="120" t="s">
        <v>84</v>
      </c>
      <c r="AT128" s="127" t="s">
        <v>75</v>
      </c>
      <c r="AU128" s="127" t="s">
        <v>76</v>
      </c>
      <c r="AY128" s="120" t="s">
        <v>139</v>
      </c>
      <c r="BK128" s="128">
        <f>BK129+BK144+BK149+BK155+BK159+BK184+BK194+BK228+BK241</f>
        <v>0</v>
      </c>
    </row>
    <row r="129" spans="2:65" s="11" customFormat="1" ht="22.9" customHeight="1">
      <c r="B129" s="119"/>
      <c r="D129" s="120" t="s">
        <v>75</v>
      </c>
      <c r="E129" s="129" t="s">
        <v>84</v>
      </c>
      <c r="F129" s="129" t="s">
        <v>140</v>
      </c>
      <c r="I129" s="122"/>
      <c r="J129" s="130">
        <f>BK129</f>
        <v>0</v>
      </c>
      <c r="L129" s="119"/>
      <c r="M129" s="124"/>
      <c r="P129" s="125">
        <f>SUM(P130:P143)</f>
        <v>0</v>
      </c>
      <c r="R129" s="125">
        <f>SUM(R130:R143)</f>
        <v>2.6873854800000001</v>
      </c>
      <c r="T129" s="126">
        <f>SUM(T130:T143)</f>
        <v>0</v>
      </c>
      <c r="AR129" s="120" t="s">
        <v>84</v>
      </c>
      <c r="AT129" s="127" t="s">
        <v>75</v>
      </c>
      <c r="AU129" s="127" t="s">
        <v>84</v>
      </c>
      <c r="AY129" s="120" t="s">
        <v>139</v>
      </c>
      <c r="BK129" s="128">
        <f>SUM(BK130:BK143)</f>
        <v>0</v>
      </c>
    </row>
    <row r="130" spans="2:65" s="1" customFormat="1" ht="33" customHeight="1">
      <c r="B130" s="30"/>
      <c r="C130" s="131" t="s">
        <v>84</v>
      </c>
      <c r="D130" s="131" t="s">
        <v>141</v>
      </c>
      <c r="E130" s="132" t="s">
        <v>142</v>
      </c>
      <c r="F130" s="133" t="s">
        <v>143</v>
      </c>
      <c r="G130" s="134" t="s">
        <v>144</v>
      </c>
      <c r="H130" s="135">
        <v>100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41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145</v>
      </c>
      <c r="AT130" s="143" t="s">
        <v>141</v>
      </c>
      <c r="AU130" s="143" t="s">
        <v>86</v>
      </c>
      <c r="AY130" s="15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84</v>
      </c>
      <c r="BK130" s="144">
        <f>ROUND(I130*H130,2)</f>
        <v>0</v>
      </c>
      <c r="BL130" s="15" t="s">
        <v>145</v>
      </c>
      <c r="BM130" s="143" t="s">
        <v>146</v>
      </c>
    </row>
    <row r="131" spans="2:65" s="12" customFormat="1" ht="11.25">
      <c r="B131" s="145"/>
      <c r="D131" s="146" t="s">
        <v>147</v>
      </c>
      <c r="E131" s="147" t="s">
        <v>1</v>
      </c>
      <c r="F131" s="148" t="s">
        <v>148</v>
      </c>
      <c r="H131" s="149">
        <v>100</v>
      </c>
      <c r="I131" s="150"/>
      <c r="L131" s="145"/>
      <c r="M131" s="151"/>
      <c r="T131" s="152"/>
      <c r="AT131" s="147" t="s">
        <v>147</v>
      </c>
      <c r="AU131" s="147" t="s">
        <v>86</v>
      </c>
      <c r="AV131" s="12" t="s">
        <v>86</v>
      </c>
      <c r="AW131" s="12" t="s">
        <v>33</v>
      </c>
      <c r="AX131" s="12" t="s">
        <v>76</v>
      </c>
      <c r="AY131" s="147" t="s">
        <v>139</v>
      </c>
    </row>
    <row r="132" spans="2:65" s="13" customFormat="1" ht="11.25">
      <c r="B132" s="153"/>
      <c r="D132" s="146" t="s">
        <v>147</v>
      </c>
      <c r="E132" s="154" t="s">
        <v>1</v>
      </c>
      <c r="F132" s="155" t="s">
        <v>149</v>
      </c>
      <c r="H132" s="156">
        <v>100</v>
      </c>
      <c r="I132" s="157"/>
      <c r="L132" s="153"/>
      <c r="M132" s="158"/>
      <c r="T132" s="159"/>
      <c r="AT132" s="154" t="s">
        <v>147</v>
      </c>
      <c r="AU132" s="154" t="s">
        <v>86</v>
      </c>
      <c r="AV132" s="13" t="s">
        <v>145</v>
      </c>
      <c r="AW132" s="13" t="s">
        <v>33</v>
      </c>
      <c r="AX132" s="13" t="s">
        <v>84</v>
      </c>
      <c r="AY132" s="154" t="s">
        <v>139</v>
      </c>
    </row>
    <row r="133" spans="2:65" s="1" customFormat="1" ht="24.2" customHeight="1">
      <c r="B133" s="30"/>
      <c r="C133" s="131" t="s">
        <v>86</v>
      </c>
      <c r="D133" s="131" t="s">
        <v>141</v>
      </c>
      <c r="E133" s="132" t="s">
        <v>150</v>
      </c>
      <c r="F133" s="133" t="s">
        <v>151</v>
      </c>
      <c r="G133" s="134" t="s">
        <v>144</v>
      </c>
      <c r="H133" s="135">
        <v>100</v>
      </c>
      <c r="I133" s="136"/>
      <c r="J133" s="137">
        <f>ROUND(I133*H133,2)</f>
        <v>0</v>
      </c>
      <c r="K133" s="138"/>
      <c r="L133" s="30"/>
      <c r="M133" s="139" t="s">
        <v>1</v>
      </c>
      <c r="N133" s="140" t="s">
        <v>41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145</v>
      </c>
      <c r="AT133" s="143" t="s">
        <v>141</v>
      </c>
      <c r="AU133" s="143" t="s">
        <v>86</v>
      </c>
      <c r="AY133" s="15" t="s">
        <v>139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84</v>
      </c>
      <c r="BK133" s="144">
        <f>ROUND(I133*H133,2)</f>
        <v>0</v>
      </c>
      <c r="BL133" s="15" t="s">
        <v>145</v>
      </c>
      <c r="BM133" s="143" t="s">
        <v>152</v>
      </c>
    </row>
    <row r="134" spans="2:65" s="1" customFormat="1" ht="24.2" customHeight="1">
      <c r="B134" s="30"/>
      <c r="C134" s="131" t="s">
        <v>153</v>
      </c>
      <c r="D134" s="131" t="s">
        <v>141</v>
      </c>
      <c r="E134" s="132" t="s">
        <v>154</v>
      </c>
      <c r="F134" s="133" t="s">
        <v>155</v>
      </c>
      <c r="G134" s="134" t="s">
        <v>156</v>
      </c>
      <c r="H134" s="135">
        <v>44.4</v>
      </c>
      <c r="I134" s="136"/>
      <c r="J134" s="137">
        <f>ROUND(I134*H134,2)</f>
        <v>0</v>
      </c>
      <c r="K134" s="138"/>
      <c r="L134" s="30"/>
      <c r="M134" s="139" t="s">
        <v>1</v>
      </c>
      <c r="N134" s="140" t="s">
        <v>41</v>
      </c>
      <c r="P134" s="141">
        <f>O134*H134</f>
        <v>0</v>
      </c>
      <c r="Q134" s="141">
        <v>6.0526700000000003E-2</v>
      </c>
      <c r="R134" s="141">
        <f>Q134*H134</f>
        <v>2.6873854800000001</v>
      </c>
      <c r="S134" s="141">
        <v>0</v>
      </c>
      <c r="T134" s="142">
        <f>S134*H134</f>
        <v>0</v>
      </c>
      <c r="AR134" s="143" t="s">
        <v>145</v>
      </c>
      <c r="AT134" s="143" t="s">
        <v>141</v>
      </c>
      <c r="AU134" s="143" t="s">
        <v>86</v>
      </c>
      <c r="AY134" s="15" t="s">
        <v>139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84</v>
      </c>
      <c r="BK134" s="144">
        <f>ROUND(I134*H134,2)</f>
        <v>0</v>
      </c>
      <c r="BL134" s="15" t="s">
        <v>145</v>
      </c>
      <c r="BM134" s="143" t="s">
        <v>157</v>
      </c>
    </row>
    <row r="135" spans="2:65" s="12" customFormat="1" ht="11.25">
      <c r="B135" s="145"/>
      <c r="D135" s="146" t="s">
        <v>147</v>
      </c>
      <c r="E135" s="147" t="s">
        <v>1</v>
      </c>
      <c r="F135" s="148" t="s">
        <v>158</v>
      </c>
      <c r="H135" s="149">
        <v>44.4</v>
      </c>
      <c r="I135" s="150"/>
      <c r="L135" s="145"/>
      <c r="M135" s="151"/>
      <c r="T135" s="152"/>
      <c r="AT135" s="147" t="s">
        <v>147</v>
      </c>
      <c r="AU135" s="147" t="s">
        <v>86</v>
      </c>
      <c r="AV135" s="12" t="s">
        <v>86</v>
      </c>
      <c r="AW135" s="12" t="s">
        <v>33</v>
      </c>
      <c r="AX135" s="12" t="s">
        <v>76</v>
      </c>
      <c r="AY135" s="147" t="s">
        <v>139</v>
      </c>
    </row>
    <row r="136" spans="2:65" s="13" customFormat="1" ht="11.25">
      <c r="B136" s="153"/>
      <c r="D136" s="146" t="s">
        <v>147</v>
      </c>
      <c r="E136" s="154" t="s">
        <v>1</v>
      </c>
      <c r="F136" s="155" t="s">
        <v>149</v>
      </c>
      <c r="H136" s="156">
        <v>44.4</v>
      </c>
      <c r="I136" s="157"/>
      <c r="L136" s="153"/>
      <c r="M136" s="158"/>
      <c r="T136" s="159"/>
      <c r="AT136" s="154" t="s">
        <v>147</v>
      </c>
      <c r="AU136" s="154" t="s">
        <v>86</v>
      </c>
      <c r="AV136" s="13" t="s">
        <v>145</v>
      </c>
      <c r="AW136" s="13" t="s">
        <v>33</v>
      </c>
      <c r="AX136" s="13" t="s">
        <v>84</v>
      </c>
      <c r="AY136" s="154" t="s">
        <v>139</v>
      </c>
    </row>
    <row r="137" spans="2:65" s="1" customFormat="1" ht="33" customHeight="1">
      <c r="B137" s="30"/>
      <c r="C137" s="131" t="s">
        <v>145</v>
      </c>
      <c r="D137" s="131" t="s">
        <v>141</v>
      </c>
      <c r="E137" s="132" t="s">
        <v>159</v>
      </c>
      <c r="F137" s="133" t="s">
        <v>160</v>
      </c>
      <c r="G137" s="134" t="s">
        <v>161</v>
      </c>
      <c r="H137" s="135">
        <v>5.25</v>
      </c>
      <c r="I137" s="136"/>
      <c r="J137" s="137">
        <f>ROUND(I137*H137,2)</f>
        <v>0</v>
      </c>
      <c r="K137" s="138"/>
      <c r="L137" s="30"/>
      <c r="M137" s="139" t="s">
        <v>1</v>
      </c>
      <c r="N137" s="140" t="s">
        <v>41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145</v>
      </c>
      <c r="AT137" s="143" t="s">
        <v>141</v>
      </c>
      <c r="AU137" s="143" t="s">
        <v>86</v>
      </c>
      <c r="AY137" s="15" t="s">
        <v>139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84</v>
      </c>
      <c r="BK137" s="144">
        <f>ROUND(I137*H137,2)</f>
        <v>0</v>
      </c>
      <c r="BL137" s="15" t="s">
        <v>145</v>
      </c>
      <c r="BM137" s="143" t="s">
        <v>162</v>
      </c>
    </row>
    <row r="138" spans="2:65" s="12" customFormat="1" ht="11.25">
      <c r="B138" s="145"/>
      <c r="D138" s="146" t="s">
        <v>147</v>
      </c>
      <c r="E138" s="147" t="s">
        <v>1</v>
      </c>
      <c r="F138" s="148" t="s">
        <v>163</v>
      </c>
      <c r="H138" s="149">
        <v>5.25</v>
      </c>
      <c r="I138" s="150"/>
      <c r="L138" s="145"/>
      <c r="M138" s="151"/>
      <c r="T138" s="152"/>
      <c r="AT138" s="147" t="s">
        <v>147</v>
      </c>
      <c r="AU138" s="147" t="s">
        <v>86</v>
      </c>
      <c r="AV138" s="12" t="s">
        <v>86</v>
      </c>
      <c r="AW138" s="12" t="s">
        <v>33</v>
      </c>
      <c r="AX138" s="12" t="s">
        <v>76</v>
      </c>
      <c r="AY138" s="147" t="s">
        <v>139</v>
      </c>
    </row>
    <row r="139" spans="2:65" s="13" customFormat="1" ht="11.25">
      <c r="B139" s="153"/>
      <c r="D139" s="146" t="s">
        <v>147</v>
      </c>
      <c r="E139" s="154" t="s">
        <v>1</v>
      </c>
      <c r="F139" s="155" t="s">
        <v>149</v>
      </c>
      <c r="H139" s="156">
        <v>5.25</v>
      </c>
      <c r="I139" s="157"/>
      <c r="L139" s="153"/>
      <c r="M139" s="158"/>
      <c r="T139" s="159"/>
      <c r="AT139" s="154" t="s">
        <v>147</v>
      </c>
      <c r="AU139" s="154" t="s">
        <v>86</v>
      </c>
      <c r="AV139" s="13" t="s">
        <v>145</v>
      </c>
      <c r="AW139" s="13" t="s">
        <v>33</v>
      </c>
      <c r="AX139" s="13" t="s">
        <v>84</v>
      </c>
      <c r="AY139" s="154" t="s">
        <v>139</v>
      </c>
    </row>
    <row r="140" spans="2:65" s="1" customFormat="1" ht="24.2" customHeight="1">
      <c r="B140" s="30"/>
      <c r="C140" s="131" t="s">
        <v>164</v>
      </c>
      <c r="D140" s="131" t="s">
        <v>141</v>
      </c>
      <c r="E140" s="132" t="s">
        <v>165</v>
      </c>
      <c r="F140" s="133" t="s">
        <v>166</v>
      </c>
      <c r="G140" s="134" t="s">
        <v>161</v>
      </c>
      <c r="H140" s="135">
        <v>5.25</v>
      </c>
      <c r="I140" s="136"/>
      <c r="J140" s="137">
        <f>ROUND(I140*H140,2)</f>
        <v>0</v>
      </c>
      <c r="K140" s="138"/>
      <c r="L140" s="30"/>
      <c r="M140" s="139" t="s">
        <v>1</v>
      </c>
      <c r="N140" s="140" t="s">
        <v>41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145</v>
      </c>
      <c r="AT140" s="143" t="s">
        <v>141</v>
      </c>
      <c r="AU140" s="143" t="s">
        <v>86</v>
      </c>
      <c r="AY140" s="15" t="s">
        <v>139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84</v>
      </c>
      <c r="BK140" s="144">
        <f>ROUND(I140*H140,2)</f>
        <v>0</v>
      </c>
      <c r="BL140" s="15" t="s">
        <v>145</v>
      </c>
      <c r="BM140" s="143" t="s">
        <v>167</v>
      </c>
    </row>
    <row r="141" spans="2:65" s="1" customFormat="1" ht="24.2" customHeight="1">
      <c r="B141" s="30"/>
      <c r="C141" s="131" t="s">
        <v>168</v>
      </c>
      <c r="D141" s="131" t="s">
        <v>141</v>
      </c>
      <c r="E141" s="132" t="s">
        <v>169</v>
      </c>
      <c r="F141" s="133" t="s">
        <v>170</v>
      </c>
      <c r="G141" s="134" t="s">
        <v>161</v>
      </c>
      <c r="H141" s="135">
        <v>5.25</v>
      </c>
      <c r="I141" s="136"/>
      <c r="J141" s="137">
        <f>ROUND(I141*H141,2)</f>
        <v>0</v>
      </c>
      <c r="K141" s="138"/>
      <c r="L141" s="30"/>
      <c r="M141" s="139" t="s">
        <v>1</v>
      </c>
      <c r="N141" s="140" t="s">
        <v>41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145</v>
      </c>
      <c r="AT141" s="143" t="s">
        <v>141</v>
      </c>
      <c r="AU141" s="143" t="s">
        <v>86</v>
      </c>
      <c r="AY141" s="15" t="s">
        <v>139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84</v>
      </c>
      <c r="BK141" s="144">
        <f>ROUND(I141*H141,2)</f>
        <v>0</v>
      </c>
      <c r="BL141" s="15" t="s">
        <v>145</v>
      </c>
      <c r="BM141" s="143" t="s">
        <v>171</v>
      </c>
    </row>
    <row r="142" spans="2:65" s="1" customFormat="1" ht="33" customHeight="1">
      <c r="B142" s="30"/>
      <c r="C142" s="131" t="s">
        <v>172</v>
      </c>
      <c r="D142" s="131" t="s">
        <v>141</v>
      </c>
      <c r="E142" s="132" t="s">
        <v>173</v>
      </c>
      <c r="F142" s="133" t="s">
        <v>174</v>
      </c>
      <c r="G142" s="134" t="s">
        <v>161</v>
      </c>
      <c r="H142" s="135">
        <v>5.25</v>
      </c>
      <c r="I142" s="136"/>
      <c r="J142" s="137">
        <f>ROUND(I142*H142,2)</f>
        <v>0</v>
      </c>
      <c r="K142" s="138"/>
      <c r="L142" s="30"/>
      <c r="M142" s="139" t="s">
        <v>1</v>
      </c>
      <c r="N142" s="140" t="s">
        <v>41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145</v>
      </c>
      <c r="AT142" s="143" t="s">
        <v>141</v>
      </c>
      <c r="AU142" s="143" t="s">
        <v>86</v>
      </c>
      <c r="AY142" s="15" t="s">
        <v>139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5" t="s">
        <v>84</v>
      </c>
      <c r="BK142" s="144">
        <f>ROUND(I142*H142,2)</f>
        <v>0</v>
      </c>
      <c r="BL142" s="15" t="s">
        <v>145</v>
      </c>
      <c r="BM142" s="143" t="s">
        <v>175</v>
      </c>
    </row>
    <row r="143" spans="2:65" s="1" customFormat="1" ht="37.9" customHeight="1">
      <c r="B143" s="30"/>
      <c r="C143" s="131" t="s">
        <v>176</v>
      </c>
      <c r="D143" s="131" t="s">
        <v>141</v>
      </c>
      <c r="E143" s="132" t="s">
        <v>177</v>
      </c>
      <c r="F143" s="133" t="s">
        <v>178</v>
      </c>
      <c r="G143" s="134" t="s">
        <v>144</v>
      </c>
      <c r="H143" s="135">
        <v>100</v>
      </c>
      <c r="I143" s="136"/>
      <c r="J143" s="137">
        <f>ROUND(I143*H143,2)</f>
        <v>0</v>
      </c>
      <c r="K143" s="138"/>
      <c r="L143" s="30"/>
      <c r="M143" s="139" t="s">
        <v>1</v>
      </c>
      <c r="N143" s="140" t="s">
        <v>41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145</v>
      </c>
      <c r="AT143" s="143" t="s">
        <v>141</v>
      </c>
      <c r="AU143" s="143" t="s">
        <v>86</v>
      </c>
      <c r="AY143" s="15" t="s">
        <v>139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84</v>
      </c>
      <c r="BK143" s="144">
        <f>ROUND(I143*H143,2)</f>
        <v>0</v>
      </c>
      <c r="BL143" s="15" t="s">
        <v>145</v>
      </c>
      <c r="BM143" s="143" t="s">
        <v>179</v>
      </c>
    </row>
    <row r="144" spans="2:65" s="11" customFormat="1" ht="22.9" customHeight="1">
      <c r="B144" s="119"/>
      <c r="D144" s="120" t="s">
        <v>75</v>
      </c>
      <c r="E144" s="129" t="s">
        <v>86</v>
      </c>
      <c r="F144" s="129" t="s">
        <v>180</v>
      </c>
      <c r="I144" s="122"/>
      <c r="J144" s="130">
        <f>BK144</f>
        <v>0</v>
      </c>
      <c r="L144" s="119"/>
      <c r="M144" s="124"/>
      <c r="P144" s="125">
        <f>SUM(P145:P148)</f>
        <v>0</v>
      </c>
      <c r="R144" s="125">
        <f>SUM(R145:R148)</f>
        <v>5.3033200000000003E-2</v>
      </c>
      <c r="T144" s="126">
        <f>SUM(T145:T148)</f>
        <v>0</v>
      </c>
      <c r="AR144" s="120" t="s">
        <v>84</v>
      </c>
      <c r="AT144" s="127" t="s">
        <v>75</v>
      </c>
      <c r="AU144" s="127" t="s">
        <v>84</v>
      </c>
      <c r="AY144" s="120" t="s">
        <v>139</v>
      </c>
      <c r="BK144" s="128">
        <f>SUM(BK145:BK148)</f>
        <v>0</v>
      </c>
    </row>
    <row r="145" spans="2:65" s="1" customFormat="1" ht="24.2" customHeight="1">
      <c r="B145" s="30"/>
      <c r="C145" s="131" t="s">
        <v>181</v>
      </c>
      <c r="D145" s="131" t="s">
        <v>141</v>
      </c>
      <c r="E145" s="132" t="s">
        <v>182</v>
      </c>
      <c r="F145" s="133" t="s">
        <v>183</v>
      </c>
      <c r="G145" s="134" t="s">
        <v>161</v>
      </c>
      <c r="H145" s="135">
        <v>1.5</v>
      </c>
      <c r="I145" s="136"/>
      <c r="J145" s="137">
        <f>ROUND(I145*H145,2)</f>
        <v>0</v>
      </c>
      <c r="K145" s="138"/>
      <c r="L145" s="30"/>
      <c r="M145" s="139" t="s">
        <v>1</v>
      </c>
      <c r="N145" s="140" t="s">
        <v>41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145</v>
      </c>
      <c r="AT145" s="143" t="s">
        <v>141</v>
      </c>
      <c r="AU145" s="143" t="s">
        <v>86</v>
      </c>
      <c r="AY145" s="15" t="s">
        <v>139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84</v>
      </c>
      <c r="BK145" s="144">
        <f>ROUND(I145*H145,2)</f>
        <v>0</v>
      </c>
      <c r="BL145" s="15" t="s">
        <v>145</v>
      </c>
      <c r="BM145" s="143" t="s">
        <v>184</v>
      </c>
    </row>
    <row r="146" spans="2:65" s="12" customFormat="1" ht="11.25">
      <c r="B146" s="145"/>
      <c r="D146" s="146" t="s">
        <v>147</v>
      </c>
      <c r="E146" s="147" t="s">
        <v>1</v>
      </c>
      <c r="F146" s="148" t="s">
        <v>185</v>
      </c>
      <c r="H146" s="149">
        <v>1.5</v>
      </c>
      <c r="I146" s="150"/>
      <c r="L146" s="145"/>
      <c r="M146" s="151"/>
      <c r="T146" s="152"/>
      <c r="AT146" s="147" t="s">
        <v>147</v>
      </c>
      <c r="AU146" s="147" t="s">
        <v>86</v>
      </c>
      <c r="AV146" s="12" t="s">
        <v>86</v>
      </c>
      <c r="AW146" s="12" t="s">
        <v>33</v>
      </c>
      <c r="AX146" s="12" t="s">
        <v>76</v>
      </c>
      <c r="AY146" s="147" t="s">
        <v>139</v>
      </c>
    </row>
    <row r="147" spans="2:65" s="13" customFormat="1" ht="11.25">
      <c r="B147" s="153"/>
      <c r="D147" s="146" t="s">
        <v>147</v>
      </c>
      <c r="E147" s="154" t="s">
        <v>1</v>
      </c>
      <c r="F147" s="155" t="s">
        <v>149</v>
      </c>
      <c r="H147" s="156">
        <v>1.5</v>
      </c>
      <c r="I147" s="157"/>
      <c r="L147" s="153"/>
      <c r="M147" s="158"/>
      <c r="T147" s="159"/>
      <c r="AT147" s="154" t="s">
        <v>147</v>
      </c>
      <c r="AU147" s="154" t="s">
        <v>86</v>
      </c>
      <c r="AV147" s="13" t="s">
        <v>145</v>
      </c>
      <c r="AW147" s="13" t="s">
        <v>33</v>
      </c>
      <c r="AX147" s="13" t="s">
        <v>84</v>
      </c>
      <c r="AY147" s="154" t="s">
        <v>139</v>
      </c>
    </row>
    <row r="148" spans="2:65" s="1" customFormat="1" ht="24.2" customHeight="1">
      <c r="B148" s="30"/>
      <c r="C148" s="131" t="s">
        <v>186</v>
      </c>
      <c r="D148" s="131" t="s">
        <v>141</v>
      </c>
      <c r="E148" s="132" t="s">
        <v>187</v>
      </c>
      <c r="F148" s="133" t="s">
        <v>188</v>
      </c>
      <c r="G148" s="134" t="s">
        <v>189</v>
      </c>
      <c r="H148" s="135">
        <v>0.05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41</v>
      </c>
      <c r="P148" s="141">
        <f>O148*H148</f>
        <v>0</v>
      </c>
      <c r="Q148" s="141">
        <v>1.0606640000000001</v>
      </c>
      <c r="R148" s="141">
        <f>Q148*H148</f>
        <v>5.3033200000000003E-2</v>
      </c>
      <c r="S148" s="141">
        <v>0</v>
      </c>
      <c r="T148" s="142">
        <f>S148*H148</f>
        <v>0</v>
      </c>
      <c r="AR148" s="143" t="s">
        <v>145</v>
      </c>
      <c r="AT148" s="143" t="s">
        <v>141</v>
      </c>
      <c r="AU148" s="143" t="s">
        <v>86</v>
      </c>
      <c r="AY148" s="15" t="s">
        <v>139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84</v>
      </c>
      <c r="BK148" s="144">
        <f>ROUND(I148*H148,2)</f>
        <v>0</v>
      </c>
      <c r="BL148" s="15" t="s">
        <v>145</v>
      </c>
      <c r="BM148" s="143" t="s">
        <v>190</v>
      </c>
    </row>
    <row r="149" spans="2:65" s="11" customFormat="1" ht="22.9" customHeight="1">
      <c r="B149" s="119"/>
      <c r="D149" s="120" t="s">
        <v>75</v>
      </c>
      <c r="E149" s="129" t="s">
        <v>153</v>
      </c>
      <c r="F149" s="129" t="s">
        <v>191</v>
      </c>
      <c r="I149" s="122"/>
      <c r="J149" s="130">
        <f>BK149</f>
        <v>0</v>
      </c>
      <c r="L149" s="119"/>
      <c r="M149" s="124"/>
      <c r="P149" s="125">
        <f>SUM(P150:P154)</f>
        <v>0</v>
      </c>
      <c r="R149" s="125">
        <f>SUM(R150:R154)</f>
        <v>14.671659999999999</v>
      </c>
      <c r="T149" s="126">
        <f>SUM(T150:T154)</f>
        <v>1.8800000000000001</v>
      </c>
      <c r="AR149" s="120" t="s">
        <v>84</v>
      </c>
      <c r="AT149" s="127" t="s">
        <v>75</v>
      </c>
      <c r="AU149" s="127" t="s">
        <v>84</v>
      </c>
      <c r="AY149" s="120" t="s">
        <v>139</v>
      </c>
      <c r="BK149" s="128">
        <f>SUM(BK150:BK154)</f>
        <v>0</v>
      </c>
    </row>
    <row r="150" spans="2:65" s="1" customFormat="1" ht="33" customHeight="1">
      <c r="B150" s="30"/>
      <c r="C150" s="131" t="s">
        <v>192</v>
      </c>
      <c r="D150" s="131" t="s">
        <v>141</v>
      </c>
      <c r="E150" s="132" t="s">
        <v>193</v>
      </c>
      <c r="F150" s="133" t="s">
        <v>194</v>
      </c>
      <c r="G150" s="134" t="s">
        <v>161</v>
      </c>
      <c r="H150" s="135">
        <v>4.8</v>
      </c>
      <c r="I150" s="136"/>
      <c r="J150" s="137">
        <f>ROUND(I150*H150,2)</f>
        <v>0</v>
      </c>
      <c r="K150" s="138"/>
      <c r="L150" s="30"/>
      <c r="M150" s="139" t="s">
        <v>1</v>
      </c>
      <c r="N150" s="140" t="s">
        <v>41</v>
      </c>
      <c r="P150" s="141">
        <f>O150*H150</f>
        <v>0</v>
      </c>
      <c r="Q150" s="141">
        <v>2.2912400000000002</v>
      </c>
      <c r="R150" s="141">
        <f>Q150*H150</f>
        <v>10.997952</v>
      </c>
      <c r="S150" s="141">
        <v>0</v>
      </c>
      <c r="T150" s="142">
        <f>S150*H150</f>
        <v>0</v>
      </c>
      <c r="AR150" s="143" t="s">
        <v>145</v>
      </c>
      <c r="AT150" s="143" t="s">
        <v>141</v>
      </c>
      <c r="AU150" s="143" t="s">
        <v>86</v>
      </c>
      <c r="AY150" s="15" t="s">
        <v>139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84</v>
      </c>
      <c r="BK150" s="144">
        <f>ROUND(I150*H150,2)</f>
        <v>0</v>
      </c>
      <c r="BL150" s="15" t="s">
        <v>145</v>
      </c>
      <c r="BM150" s="143" t="s">
        <v>195</v>
      </c>
    </row>
    <row r="151" spans="2:65" s="12" customFormat="1" ht="11.25">
      <c r="B151" s="145"/>
      <c r="D151" s="146" t="s">
        <v>147</v>
      </c>
      <c r="E151" s="147" t="s">
        <v>1</v>
      </c>
      <c r="F151" s="148" t="s">
        <v>196</v>
      </c>
      <c r="H151" s="149">
        <v>4.8</v>
      </c>
      <c r="I151" s="150"/>
      <c r="L151" s="145"/>
      <c r="M151" s="151"/>
      <c r="T151" s="152"/>
      <c r="AT151" s="147" t="s">
        <v>147</v>
      </c>
      <c r="AU151" s="147" t="s">
        <v>86</v>
      </c>
      <c r="AV151" s="12" t="s">
        <v>86</v>
      </c>
      <c r="AW151" s="12" t="s">
        <v>33</v>
      </c>
      <c r="AX151" s="12" t="s">
        <v>76</v>
      </c>
      <c r="AY151" s="147" t="s">
        <v>139</v>
      </c>
    </row>
    <row r="152" spans="2:65" s="13" customFormat="1" ht="11.25">
      <c r="B152" s="153"/>
      <c r="D152" s="146" t="s">
        <v>147</v>
      </c>
      <c r="E152" s="154" t="s">
        <v>1</v>
      </c>
      <c r="F152" s="155" t="s">
        <v>149</v>
      </c>
      <c r="H152" s="156">
        <v>4.8</v>
      </c>
      <c r="I152" s="157"/>
      <c r="L152" s="153"/>
      <c r="M152" s="158"/>
      <c r="T152" s="159"/>
      <c r="AT152" s="154" t="s">
        <v>147</v>
      </c>
      <c r="AU152" s="154" t="s">
        <v>86</v>
      </c>
      <c r="AV152" s="13" t="s">
        <v>145</v>
      </c>
      <c r="AW152" s="13" t="s">
        <v>33</v>
      </c>
      <c r="AX152" s="13" t="s">
        <v>84</v>
      </c>
      <c r="AY152" s="154" t="s">
        <v>139</v>
      </c>
    </row>
    <row r="153" spans="2:65" s="1" customFormat="1" ht="24.2" customHeight="1">
      <c r="B153" s="30"/>
      <c r="C153" s="131" t="s">
        <v>197</v>
      </c>
      <c r="D153" s="131" t="s">
        <v>141</v>
      </c>
      <c r="E153" s="132" t="s">
        <v>198</v>
      </c>
      <c r="F153" s="133" t="s">
        <v>199</v>
      </c>
      <c r="G153" s="134" t="s">
        <v>144</v>
      </c>
      <c r="H153" s="135">
        <v>94</v>
      </c>
      <c r="I153" s="136"/>
      <c r="J153" s="137">
        <f>ROUND(I153*H153,2)</f>
        <v>0</v>
      </c>
      <c r="K153" s="138"/>
      <c r="L153" s="30"/>
      <c r="M153" s="139" t="s">
        <v>1</v>
      </c>
      <c r="N153" s="140" t="s">
        <v>41</v>
      </c>
      <c r="P153" s="141">
        <f>O153*H153</f>
        <v>0</v>
      </c>
      <c r="Q153" s="141">
        <v>0</v>
      </c>
      <c r="R153" s="141">
        <f>Q153*H153</f>
        <v>0</v>
      </c>
      <c r="S153" s="141">
        <v>0.02</v>
      </c>
      <c r="T153" s="142">
        <f>S153*H153</f>
        <v>1.8800000000000001</v>
      </c>
      <c r="AR153" s="143" t="s">
        <v>145</v>
      </c>
      <c r="AT153" s="143" t="s">
        <v>141</v>
      </c>
      <c r="AU153" s="143" t="s">
        <v>86</v>
      </c>
      <c r="AY153" s="15" t="s">
        <v>139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84</v>
      </c>
      <c r="BK153" s="144">
        <f>ROUND(I153*H153,2)</f>
        <v>0</v>
      </c>
      <c r="BL153" s="15" t="s">
        <v>145</v>
      </c>
      <c r="BM153" s="143" t="s">
        <v>200</v>
      </c>
    </row>
    <row r="154" spans="2:65" s="1" customFormat="1" ht="24.2" customHeight="1">
      <c r="B154" s="30"/>
      <c r="C154" s="131" t="s">
        <v>201</v>
      </c>
      <c r="D154" s="131" t="s">
        <v>141</v>
      </c>
      <c r="E154" s="132" t="s">
        <v>202</v>
      </c>
      <c r="F154" s="133" t="s">
        <v>203</v>
      </c>
      <c r="G154" s="134" t="s">
        <v>144</v>
      </c>
      <c r="H154" s="135">
        <v>94</v>
      </c>
      <c r="I154" s="136"/>
      <c r="J154" s="137">
        <f>ROUND(I154*H154,2)</f>
        <v>0</v>
      </c>
      <c r="K154" s="138"/>
      <c r="L154" s="30"/>
      <c r="M154" s="139" t="s">
        <v>1</v>
      </c>
      <c r="N154" s="140" t="s">
        <v>41</v>
      </c>
      <c r="P154" s="141">
        <f>O154*H154</f>
        <v>0</v>
      </c>
      <c r="Q154" s="141">
        <v>3.9081999999999999E-2</v>
      </c>
      <c r="R154" s="141">
        <f>Q154*H154</f>
        <v>3.673708</v>
      </c>
      <c r="S154" s="141">
        <v>0</v>
      </c>
      <c r="T154" s="142">
        <f>S154*H154</f>
        <v>0</v>
      </c>
      <c r="AR154" s="143" t="s">
        <v>145</v>
      </c>
      <c r="AT154" s="143" t="s">
        <v>141</v>
      </c>
      <c r="AU154" s="143" t="s">
        <v>86</v>
      </c>
      <c r="AY154" s="15" t="s">
        <v>139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84</v>
      </c>
      <c r="BK154" s="144">
        <f>ROUND(I154*H154,2)</f>
        <v>0</v>
      </c>
      <c r="BL154" s="15" t="s">
        <v>145</v>
      </c>
      <c r="BM154" s="143" t="s">
        <v>204</v>
      </c>
    </row>
    <row r="155" spans="2:65" s="11" customFormat="1" ht="22.9" customHeight="1">
      <c r="B155" s="119"/>
      <c r="D155" s="120" t="s">
        <v>75</v>
      </c>
      <c r="E155" s="129" t="s">
        <v>145</v>
      </c>
      <c r="F155" s="129" t="s">
        <v>205</v>
      </c>
      <c r="I155" s="122"/>
      <c r="J155" s="130">
        <f>BK155</f>
        <v>0</v>
      </c>
      <c r="L155" s="119"/>
      <c r="M155" s="124"/>
      <c r="P155" s="125">
        <f>SUM(P156:P158)</f>
        <v>0</v>
      </c>
      <c r="R155" s="125">
        <f>SUM(R156:R158)</f>
        <v>5.7366449999999999E-2</v>
      </c>
      <c r="T155" s="126">
        <f>SUM(T156:T158)</f>
        <v>1.3499999999999999</v>
      </c>
      <c r="AR155" s="120" t="s">
        <v>84</v>
      </c>
      <c r="AT155" s="127" t="s">
        <v>75</v>
      </c>
      <c r="AU155" s="127" t="s">
        <v>84</v>
      </c>
      <c r="AY155" s="120" t="s">
        <v>139</v>
      </c>
      <c r="BK155" s="128">
        <f>SUM(BK156:BK158)</f>
        <v>0</v>
      </c>
    </row>
    <row r="156" spans="2:65" s="1" customFormat="1" ht="21.75" customHeight="1">
      <c r="B156" s="30"/>
      <c r="C156" s="131" t="s">
        <v>206</v>
      </c>
      <c r="D156" s="131" t="s">
        <v>141</v>
      </c>
      <c r="E156" s="132" t="s">
        <v>207</v>
      </c>
      <c r="F156" s="133" t="s">
        <v>208</v>
      </c>
      <c r="G156" s="134" t="s">
        <v>144</v>
      </c>
      <c r="H156" s="135">
        <v>22.5</v>
      </c>
      <c r="I156" s="136"/>
      <c r="J156" s="137">
        <f>ROUND(I156*H156,2)</f>
        <v>0</v>
      </c>
      <c r="K156" s="138"/>
      <c r="L156" s="30"/>
      <c r="M156" s="139" t="s">
        <v>1</v>
      </c>
      <c r="N156" s="140" t="s">
        <v>41</v>
      </c>
      <c r="P156" s="141">
        <f>O156*H156</f>
        <v>0</v>
      </c>
      <c r="Q156" s="141">
        <v>3.6850000000000001E-4</v>
      </c>
      <c r="R156" s="141">
        <f>Q156*H156</f>
        <v>8.29125E-3</v>
      </c>
      <c r="S156" s="141">
        <v>0.06</v>
      </c>
      <c r="T156" s="142">
        <f>S156*H156</f>
        <v>1.3499999999999999</v>
      </c>
      <c r="AR156" s="143" t="s">
        <v>145</v>
      </c>
      <c r="AT156" s="143" t="s">
        <v>141</v>
      </c>
      <c r="AU156" s="143" t="s">
        <v>86</v>
      </c>
      <c r="AY156" s="15" t="s">
        <v>139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84</v>
      </c>
      <c r="BK156" s="144">
        <f>ROUND(I156*H156,2)</f>
        <v>0</v>
      </c>
      <c r="BL156" s="15" t="s">
        <v>145</v>
      </c>
      <c r="BM156" s="143" t="s">
        <v>209</v>
      </c>
    </row>
    <row r="157" spans="2:65" s="1" customFormat="1" ht="24.2" customHeight="1">
      <c r="B157" s="30"/>
      <c r="C157" s="131" t="s">
        <v>8</v>
      </c>
      <c r="D157" s="131" t="s">
        <v>141</v>
      </c>
      <c r="E157" s="132" t="s">
        <v>210</v>
      </c>
      <c r="F157" s="133" t="s">
        <v>211</v>
      </c>
      <c r="G157" s="134" t="s">
        <v>144</v>
      </c>
      <c r="H157" s="135">
        <v>22.5</v>
      </c>
      <c r="I157" s="136"/>
      <c r="J157" s="137">
        <f>ROUND(I157*H157,2)</f>
        <v>0</v>
      </c>
      <c r="K157" s="138"/>
      <c r="L157" s="30"/>
      <c r="M157" s="139" t="s">
        <v>1</v>
      </c>
      <c r="N157" s="140" t="s">
        <v>41</v>
      </c>
      <c r="P157" s="141">
        <f>O157*H157</f>
        <v>0</v>
      </c>
      <c r="Q157" s="141">
        <v>2.1811199999999999E-3</v>
      </c>
      <c r="R157" s="141">
        <f>Q157*H157</f>
        <v>4.9075199999999999E-2</v>
      </c>
      <c r="S157" s="141">
        <v>0</v>
      </c>
      <c r="T157" s="142">
        <f>S157*H157</f>
        <v>0</v>
      </c>
      <c r="AR157" s="143" t="s">
        <v>145</v>
      </c>
      <c r="AT157" s="143" t="s">
        <v>141</v>
      </c>
      <c r="AU157" s="143" t="s">
        <v>86</v>
      </c>
      <c r="AY157" s="15" t="s">
        <v>139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84</v>
      </c>
      <c r="BK157" s="144">
        <f>ROUND(I157*H157,2)</f>
        <v>0</v>
      </c>
      <c r="BL157" s="15" t="s">
        <v>145</v>
      </c>
      <c r="BM157" s="143" t="s">
        <v>212</v>
      </c>
    </row>
    <row r="158" spans="2:65" s="1" customFormat="1" ht="21.75" customHeight="1">
      <c r="B158" s="30"/>
      <c r="C158" s="131" t="s">
        <v>213</v>
      </c>
      <c r="D158" s="131" t="s">
        <v>141</v>
      </c>
      <c r="E158" s="132" t="s">
        <v>214</v>
      </c>
      <c r="F158" s="133" t="s">
        <v>215</v>
      </c>
      <c r="G158" s="134" t="s">
        <v>189</v>
      </c>
      <c r="H158" s="135">
        <v>21</v>
      </c>
      <c r="I158" s="136"/>
      <c r="J158" s="137">
        <f>ROUND(I158*H158,2)</f>
        <v>0</v>
      </c>
      <c r="K158" s="138"/>
      <c r="L158" s="30"/>
      <c r="M158" s="139" t="s">
        <v>1</v>
      </c>
      <c r="N158" s="140" t="s">
        <v>41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145</v>
      </c>
      <c r="AT158" s="143" t="s">
        <v>141</v>
      </c>
      <c r="AU158" s="143" t="s">
        <v>86</v>
      </c>
      <c r="AY158" s="15" t="s">
        <v>139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84</v>
      </c>
      <c r="BK158" s="144">
        <f>ROUND(I158*H158,2)</f>
        <v>0</v>
      </c>
      <c r="BL158" s="15" t="s">
        <v>145</v>
      </c>
      <c r="BM158" s="143" t="s">
        <v>216</v>
      </c>
    </row>
    <row r="159" spans="2:65" s="11" customFormat="1" ht="22.9" customHeight="1">
      <c r="B159" s="119"/>
      <c r="D159" s="120" t="s">
        <v>75</v>
      </c>
      <c r="E159" s="129" t="s">
        <v>164</v>
      </c>
      <c r="F159" s="129" t="s">
        <v>217</v>
      </c>
      <c r="I159" s="122"/>
      <c r="J159" s="130">
        <f>BK159</f>
        <v>0</v>
      </c>
      <c r="L159" s="119"/>
      <c r="M159" s="124"/>
      <c r="P159" s="125">
        <f>SUM(P160:P183)</f>
        <v>0</v>
      </c>
      <c r="R159" s="125">
        <f>SUM(R160:R183)</f>
        <v>2.3538101999999994</v>
      </c>
      <c r="T159" s="126">
        <f>SUM(T160:T183)</f>
        <v>5.1482399999999995</v>
      </c>
      <c r="AR159" s="120" t="s">
        <v>84</v>
      </c>
      <c r="AT159" s="127" t="s">
        <v>75</v>
      </c>
      <c r="AU159" s="127" t="s">
        <v>84</v>
      </c>
      <c r="AY159" s="120" t="s">
        <v>139</v>
      </c>
      <c r="BK159" s="128">
        <f>SUM(BK160:BK183)</f>
        <v>0</v>
      </c>
    </row>
    <row r="160" spans="2:65" s="1" customFormat="1" ht="24.2" customHeight="1">
      <c r="B160" s="30"/>
      <c r="C160" s="131" t="s">
        <v>218</v>
      </c>
      <c r="D160" s="131" t="s">
        <v>141</v>
      </c>
      <c r="E160" s="132" t="s">
        <v>219</v>
      </c>
      <c r="F160" s="133" t="s">
        <v>220</v>
      </c>
      <c r="G160" s="134" t="s">
        <v>221</v>
      </c>
      <c r="H160" s="135">
        <v>30</v>
      </c>
      <c r="I160" s="136"/>
      <c r="J160" s="137">
        <f>ROUND(I160*H160,2)</f>
        <v>0</v>
      </c>
      <c r="K160" s="138"/>
      <c r="L160" s="30"/>
      <c r="M160" s="139" t="s">
        <v>1</v>
      </c>
      <c r="N160" s="140" t="s">
        <v>41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145</v>
      </c>
      <c r="AT160" s="143" t="s">
        <v>141</v>
      </c>
      <c r="AU160" s="143" t="s">
        <v>86</v>
      </c>
      <c r="AY160" s="15" t="s">
        <v>139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5" t="s">
        <v>84</v>
      </c>
      <c r="BK160" s="144">
        <f>ROUND(I160*H160,2)</f>
        <v>0</v>
      </c>
      <c r="BL160" s="15" t="s">
        <v>145</v>
      </c>
      <c r="BM160" s="143" t="s">
        <v>222</v>
      </c>
    </row>
    <row r="161" spans="2:65" s="12" customFormat="1" ht="11.25">
      <c r="B161" s="145"/>
      <c r="D161" s="146" t="s">
        <v>147</v>
      </c>
      <c r="E161" s="147" t="s">
        <v>1</v>
      </c>
      <c r="F161" s="148" t="s">
        <v>223</v>
      </c>
      <c r="H161" s="149">
        <v>30</v>
      </c>
      <c r="I161" s="150"/>
      <c r="L161" s="145"/>
      <c r="M161" s="151"/>
      <c r="T161" s="152"/>
      <c r="AT161" s="147" t="s">
        <v>147</v>
      </c>
      <c r="AU161" s="147" t="s">
        <v>86</v>
      </c>
      <c r="AV161" s="12" t="s">
        <v>86</v>
      </c>
      <c r="AW161" s="12" t="s">
        <v>33</v>
      </c>
      <c r="AX161" s="12" t="s">
        <v>76</v>
      </c>
      <c r="AY161" s="147" t="s">
        <v>139</v>
      </c>
    </row>
    <row r="162" spans="2:65" s="13" customFormat="1" ht="11.25">
      <c r="B162" s="153"/>
      <c r="D162" s="146" t="s">
        <v>147</v>
      </c>
      <c r="E162" s="154" t="s">
        <v>1</v>
      </c>
      <c r="F162" s="155" t="s">
        <v>149</v>
      </c>
      <c r="H162" s="156">
        <v>30</v>
      </c>
      <c r="I162" s="157"/>
      <c r="L162" s="153"/>
      <c r="M162" s="158"/>
      <c r="T162" s="159"/>
      <c r="AT162" s="154" t="s">
        <v>147</v>
      </c>
      <c r="AU162" s="154" t="s">
        <v>86</v>
      </c>
      <c r="AV162" s="13" t="s">
        <v>145</v>
      </c>
      <c r="AW162" s="13" t="s">
        <v>33</v>
      </c>
      <c r="AX162" s="13" t="s">
        <v>84</v>
      </c>
      <c r="AY162" s="154" t="s">
        <v>139</v>
      </c>
    </row>
    <row r="163" spans="2:65" s="1" customFormat="1" ht="24.2" customHeight="1">
      <c r="B163" s="30"/>
      <c r="C163" s="160" t="s">
        <v>224</v>
      </c>
      <c r="D163" s="160" t="s">
        <v>225</v>
      </c>
      <c r="E163" s="161" t="s">
        <v>226</v>
      </c>
      <c r="F163" s="162" t="s">
        <v>227</v>
      </c>
      <c r="G163" s="163" t="s">
        <v>161</v>
      </c>
      <c r="H163" s="164">
        <v>2.5459999999999998</v>
      </c>
      <c r="I163" s="165"/>
      <c r="J163" s="166">
        <f>ROUND(I163*H163,2)</f>
        <v>0</v>
      </c>
      <c r="K163" s="167"/>
      <c r="L163" s="168"/>
      <c r="M163" s="169" t="s">
        <v>1</v>
      </c>
      <c r="N163" s="170" t="s">
        <v>41</v>
      </c>
      <c r="P163" s="141">
        <f>O163*H163</f>
        <v>0</v>
      </c>
      <c r="Q163" s="141">
        <v>0.81499999999999995</v>
      </c>
      <c r="R163" s="141">
        <f>Q163*H163</f>
        <v>2.0749899999999997</v>
      </c>
      <c r="S163" s="141">
        <v>0</v>
      </c>
      <c r="T163" s="142">
        <f>S163*H163</f>
        <v>0</v>
      </c>
      <c r="AR163" s="143" t="s">
        <v>176</v>
      </c>
      <c r="AT163" s="143" t="s">
        <v>225</v>
      </c>
      <c r="AU163" s="143" t="s">
        <v>86</v>
      </c>
      <c r="AY163" s="15" t="s">
        <v>139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5" t="s">
        <v>84</v>
      </c>
      <c r="BK163" s="144">
        <f>ROUND(I163*H163,2)</f>
        <v>0</v>
      </c>
      <c r="BL163" s="15" t="s">
        <v>145</v>
      </c>
      <c r="BM163" s="143" t="s">
        <v>228</v>
      </c>
    </row>
    <row r="164" spans="2:65" s="12" customFormat="1" ht="11.25">
      <c r="B164" s="145"/>
      <c r="D164" s="146" t="s">
        <v>147</v>
      </c>
      <c r="E164" s="147" t="s">
        <v>1</v>
      </c>
      <c r="F164" s="148" t="s">
        <v>229</v>
      </c>
      <c r="H164" s="149">
        <v>2.5459999999999998</v>
      </c>
      <c r="I164" s="150"/>
      <c r="L164" s="145"/>
      <c r="M164" s="151"/>
      <c r="T164" s="152"/>
      <c r="AT164" s="147" t="s">
        <v>147</v>
      </c>
      <c r="AU164" s="147" t="s">
        <v>86</v>
      </c>
      <c r="AV164" s="12" t="s">
        <v>86</v>
      </c>
      <c r="AW164" s="12" t="s">
        <v>33</v>
      </c>
      <c r="AX164" s="12" t="s">
        <v>76</v>
      </c>
      <c r="AY164" s="147" t="s">
        <v>139</v>
      </c>
    </row>
    <row r="165" spans="2:65" s="13" customFormat="1" ht="11.25">
      <c r="B165" s="153"/>
      <c r="D165" s="146" t="s">
        <v>147</v>
      </c>
      <c r="E165" s="154" t="s">
        <v>1</v>
      </c>
      <c r="F165" s="155" t="s">
        <v>149</v>
      </c>
      <c r="H165" s="156">
        <v>2.5459999999999998</v>
      </c>
      <c r="I165" s="157"/>
      <c r="L165" s="153"/>
      <c r="M165" s="158"/>
      <c r="T165" s="159"/>
      <c r="AT165" s="154" t="s">
        <v>147</v>
      </c>
      <c r="AU165" s="154" t="s">
        <v>86</v>
      </c>
      <c r="AV165" s="13" t="s">
        <v>145</v>
      </c>
      <c r="AW165" s="13" t="s">
        <v>33</v>
      </c>
      <c r="AX165" s="13" t="s">
        <v>84</v>
      </c>
      <c r="AY165" s="154" t="s">
        <v>139</v>
      </c>
    </row>
    <row r="166" spans="2:65" s="1" customFormat="1" ht="24.2" customHeight="1">
      <c r="B166" s="30"/>
      <c r="C166" s="131" t="s">
        <v>230</v>
      </c>
      <c r="D166" s="131" t="s">
        <v>141</v>
      </c>
      <c r="E166" s="132" t="s">
        <v>231</v>
      </c>
      <c r="F166" s="133" t="s">
        <v>232</v>
      </c>
      <c r="G166" s="134" t="s">
        <v>221</v>
      </c>
      <c r="H166" s="135">
        <v>15</v>
      </c>
      <c r="I166" s="136"/>
      <c r="J166" s="137">
        <f>ROUND(I166*H166,2)</f>
        <v>0</v>
      </c>
      <c r="K166" s="138"/>
      <c r="L166" s="30"/>
      <c r="M166" s="139" t="s">
        <v>1</v>
      </c>
      <c r="N166" s="140" t="s">
        <v>41</v>
      </c>
      <c r="P166" s="141">
        <f>O166*H166</f>
        <v>0</v>
      </c>
      <c r="Q166" s="141">
        <v>5.8299999999999997E-4</v>
      </c>
      <c r="R166" s="141">
        <f>Q166*H166</f>
        <v>8.7449999999999993E-3</v>
      </c>
      <c r="S166" s="141">
        <v>0.16600000000000001</v>
      </c>
      <c r="T166" s="142">
        <f>S166*H166</f>
        <v>2.4900000000000002</v>
      </c>
      <c r="AR166" s="143" t="s">
        <v>145</v>
      </c>
      <c r="AT166" s="143" t="s">
        <v>141</v>
      </c>
      <c r="AU166" s="143" t="s">
        <v>86</v>
      </c>
      <c r="AY166" s="15" t="s">
        <v>139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84</v>
      </c>
      <c r="BK166" s="144">
        <f>ROUND(I166*H166,2)</f>
        <v>0</v>
      </c>
      <c r="BL166" s="15" t="s">
        <v>145</v>
      </c>
      <c r="BM166" s="143" t="s">
        <v>233</v>
      </c>
    </row>
    <row r="167" spans="2:65" s="1" customFormat="1" ht="24.2" customHeight="1">
      <c r="B167" s="30"/>
      <c r="C167" s="131" t="s">
        <v>234</v>
      </c>
      <c r="D167" s="131" t="s">
        <v>141</v>
      </c>
      <c r="E167" s="132" t="s">
        <v>235</v>
      </c>
      <c r="F167" s="133" t="s">
        <v>236</v>
      </c>
      <c r="G167" s="134" t="s">
        <v>221</v>
      </c>
      <c r="H167" s="135">
        <v>15</v>
      </c>
      <c r="I167" s="136"/>
      <c r="J167" s="137">
        <f>ROUND(I167*H167,2)</f>
        <v>0</v>
      </c>
      <c r="K167" s="138"/>
      <c r="L167" s="30"/>
      <c r="M167" s="139" t="s">
        <v>1</v>
      </c>
      <c r="N167" s="140" t="s">
        <v>41</v>
      </c>
      <c r="P167" s="141">
        <f>O167*H167</f>
        <v>0</v>
      </c>
      <c r="Q167" s="141">
        <v>1.3768499999999999E-2</v>
      </c>
      <c r="R167" s="141">
        <f>Q167*H167</f>
        <v>0.2065275</v>
      </c>
      <c r="S167" s="141">
        <v>0</v>
      </c>
      <c r="T167" s="142">
        <f>S167*H167</f>
        <v>0</v>
      </c>
      <c r="AR167" s="143" t="s">
        <v>145</v>
      </c>
      <c r="AT167" s="143" t="s">
        <v>141</v>
      </c>
      <c r="AU167" s="143" t="s">
        <v>86</v>
      </c>
      <c r="AY167" s="15" t="s">
        <v>139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84</v>
      </c>
      <c r="BK167" s="144">
        <f>ROUND(I167*H167,2)</f>
        <v>0</v>
      </c>
      <c r="BL167" s="15" t="s">
        <v>145</v>
      </c>
      <c r="BM167" s="143" t="s">
        <v>237</v>
      </c>
    </row>
    <row r="168" spans="2:65" s="1" customFormat="1" ht="24.2" customHeight="1">
      <c r="B168" s="30"/>
      <c r="C168" s="131" t="s">
        <v>7</v>
      </c>
      <c r="D168" s="131" t="s">
        <v>141</v>
      </c>
      <c r="E168" s="132" t="s">
        <v>238</v>
      </c>
      <c r="F168" s="133" t="s">
        <v>239</v>
      </c>
      <c r="G168" s="134" t="s">
        <v>221</v>
      </c>
      <c r="H168" s="135">
        <v>15</v>
      </c>
      <c r="I168" s="136"/>
      <c r="J168" s="137">
        <f>ROUND(I168*H168,2)</f>
        <v>0</v>
      </c>
      <c r="K168" s="138"/>
      <c r="L168" s="30"/>
      <c r="M168" s="139" t="s">
        <v>1</v>
      </c>
      <c r="N168" s="140" t="s">
        <v>41</v>
      </c>
      <c r="P168" s="141">
        <f>O168*H168</f>
        <v>0</v>
      </c>
      <c r="Q168" s="141">
        <v>3.2428999999999999E-3</v>
      </c>
      <c r="R168" s="141">
        <f>Q168*H168</f>
        <v>4.8643499999999999E-2</v>
      </c>
      <c r="S168" s="141">
        <v>0</v>
      </c>
      <c r="T168" s="142">
        <f>S168*H168</f>
        <v>0</v>
      </c>
      <c r="AR168" s="143" t="s">
        <v>145</v>
      </c>
      <c r="AT168" s="143" t="s">
        <v>141</v>
      </c>
      <c r="AU168" s="143" t="s">
        <v>86</v>
      </c>
      <c r="AY168" s="15" t="s">
        <v>139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5" t="s">
        <v>84</v>
      </c>
      <c r="BK168" s="144">
        <f>ROUND(I168*H168,2)</f>
        <v>0</v>
      </c>
      <c r="BL168" s="15" t="s">
        <v>145</v>
      </c>
      <c r="BM168" s="143" t="s">
        <v>240</v>
      </c>
    </row>
    <row r="169" spans="2:65" s="1" customFormat="1" ht="21.75" customHeight="1">
      <c r="B169" s="30"/>
      <c r="C169" s="131" t="s">
        <v>241</v>
      </c>
      <c r="D169" s="131" t="s">
        <v>141</v>
      </c>
      <c r="E169" s="132" t="s">
        <v>242</v>
      </c>
      <c r="F169" s="133" t="s">
        <v>243</v>
      </c>
      <c r="G169" s="134" t="s">
        <v>221</v>
      </c>
      <c r="H169" s="135">
        <v>2</v>
      </c>
      <c r="I169" s="136"/>
      <c r="J169" s="137">
        <f>ROUND(I169*H169,2)</f>
        <v>0</v>
      </c>
      <c r="K169" s="138"/>
      <c r="L169" s="30"/>
      <c r="M169" s="139" t="s">
        <v>1</v>
      </c>
      <c r="N169" s="140" t="s">
        <v>41</v>
      </c>
      <c r="P169" s="141">
        <f>O169*H169</f>
        <v>0</v>
      </c>
      <c r="Q169" s="141">
        <v>2.124E-3</v>
      </c>
      <c r="R169" s="141">
        <f>Q169*H169</f>
        <v>4.248E-3</v>
      </c>
      <c r="S169" s="141">
        <v>0</v>
      </c>
      <c r="T169" s="142">
        <f>S169*H169</f>
        <v>0</v>
      </c>
      <c r="AR169" s="143" t="s">
        <v>145</v>
      </c>
      <c r="AT169" s="143" t="s">
        <v>141</v>
      </c>
      <c r="AU169" s="143" t="s">
        <v>86</v>
      </c>
      <c r="AY169" s="15" t="s">
        <v>139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84</v>
      </c>
      <c r="BK169" s="144">
        <f>ROUND(I169*H169,2)</f>
        <v>0</v>
      </c>
      <c r="BL169" s="15" t="s">
        <v>145</v>
      </c>
      <c r="BM169" s="143" t="s">
        <v>244</v>
      </c>
    </row>
    <row r="170" spans="2:65" s="12" customFormat="1" ht="11.25">
      <c r="B170" s="145"/>
      <c r="D170" s="146" t="s">
        <v>147</v>
      </c>
      <c r="E170" s="147" t="s">
        <v>1</v>
      </c>
      <c r="F170" s="148" t="s">
        <v>245</v>
      </c>
      <c r="H170" s="149">
        <v>2</v>
      </c>
      <c r="I170" s="150"/>
      <c r="L170" s="145"/>
      <c r="M170" s="151"/>
      <c r="T170" s="152"/>
      <c r="AT170" s="147" t="s">
        <v>147</v>
      </c>
      <c r="AU170" s="147" t="s">
        <v>86</v>
      </c>
      <c r="AV170" s="12" t="s">
        <v>86</v>
      </c>
      <c r="AW170" s="12" t="s">
        <v>33</v>
      </c>
      <c r="AX170" s="12" t="s">
        <v>76</v>
      </c>
      <c r="AY170" s="147" t="s">
        <v>139</v>
      </c>
    </row>
    <row r="171" spans="2:65" s="13" customFormat="1" ht="11.25">
      <c r="B171" s="153"/>
      <c r="D171" s="146" t="s">
        <v>147</v>
      </c>
      <c r="E171" s="154" t="s">
        <v>1</v>
      </c>
      <c r="F171" s="155" t="s">
        <v>149</v>
      </c>
      <c r="H171" s="156">
        <v>2</v>
      </c>
      <c r="I171" s="157"/>
      <c r="L171" s="153"/>
      <c r="M171" s="158"/>
      <c r="T171" s="159"/>
      <c r="AT171" s="154" t="s">
        <v>147</v>
      </c>
      <c r="AU171" s="154" t="s">
        <v>86</v>
      </c>
      <c r="AV171" s="13" t="s">
        <v>145</v>
      </c>
      <c r="AW171" s="13" t="s">
        <v>33</v>
      </c>
      <c r="AX171" s="13" t="s">
        <v>84</v>
      </c>
      <c r="AY171" s="154" t="s">
        <v>139</v>
      </c>
    </row>
    <row r="172" spans="2:65" s="1" customFormat="1" ht="21.75" customHeight="1">
      <c r="B172" s="30"/>
      <c r="C172" s="131" t="s">
        <v>246</v>
      </c>
      <c r="D172" s="131" t="s">
        <v>141</v>
      </c>
      <c r="E172" s="132" t="s">
        <v>247</v>
      </c>
      <c r="F172" s="133" t="s">
        <v>248</v>
      </c>
      <c r="G172" s="134" t="s">
        <v>221</v>
      </c>
      <c r="H172" s="135">
        <v>2</v>
      </c>
      <c r="I172" s="136"/>
      <c r="J172" s="137">
        <f>ROUND(I172*H172,2)</f>
        <v>0</v>
      </c>
      <c r="K172" s="138"/>
      <c r="L172" s="30"/>
      <c r="M172" s="139" t="s">
        <v>1</v>
      </c>
      <c r="N172" s="140" t="s">
        <v>41</v>
      </c>
      <c r="P172" s="141">
        <f>O172*H172</f>
        <v>0</v>
      </c>
      <c r="Q172" s="141">
        <v>4.7451000000000004E-3</v>
      </c>
      <c r="R172" s="141">
        <f>Q172*H172</f>
        <v>9.4902000000000007E-3</v>
      </c>
      <c r="S172" s="141">
        <v>0</v>
      </c>
      <c r="T172" s="142">
        <f>S172*H172</f>
        <v>0</v>
      </c>
      <c r="AR172" s="143" t="s">
        <v>145</v>
      </c>
      <c r="AT172" s="143" t="s">
        <v>141</v>
      </c>
      <c r="AU172" s="143" t="s">
        <v>86</v>
      </c>
      <c r="AY172" s="15" t="s">
        <v>139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84</v>
      </c>
      <c r="BK172" s="144">
        <f>ROUND(I172*H172,2)</f>
        <v>0</v>
      </c>
      <c r="BL172" s="15" t="s">
        <v>145</v>
      </c>
      <c r="BM172" s="143" t="s">
        <v>249</v>
      </c>
    </row>
    <row r="173" spans="2:65" s="12" customFormat="1" ht="11.25">
      <c r="B173" s="145"/>
      <c r="D173" s="146" t="s">
        <v>147</v>
      </c>
      <c r="E173" s="147" t="s">
        <v>1</v>
      </c>
      <c r="F173" s="148" t="s">
        <v>245</v>
      </c>
      <c r="H173" s="149">
        <v>2</v>
      </c>
      <c r="I173" s="150"/>
      <c r="L173" s="145"/>
      <c r="M173" s="151"/>
      <c r="T173" s="152"/>
      <c r="AT173" s="147" t="s">
        <v>147</v>
      </c>
      <c r="AU173" s="147" t="s">
        <v>86</v>
      </c>
      <c r="AV173" s="12" t="s">
        <v>86</v>
      </c>
      <c r="AW173" s="12" t="s">
        <v>33</v>
      </c>
      <c r="AX173" s="12" t="s">
        <v>76</v>
      </c>
      <c r="AY173" s="147" t="s">
        <v>139</v>
      </c>
    </row>
    <row r="174" spans="2:65" s="13" customFormat="1" ht="11.25">
      <c r="B174" s="153"/>
      <c r="D174" s="146" t="s">
        <v>147</v>
      </c>
      <c r="E174" s="154" t="s">
        <v>1</v>
      </c>
      <c r="F174" s="155" t="s">
        <v>149</v>
      </c>
      <c r="H174" s="156">
        <v>2</v>
      </c>
      <c r="I174" s="157"/>
      <c r="L174" s="153"/>
      <c r="M174" s="158"/>
      <c r="T174" s="159"/>
      <c r="AT174" s="154" t="s">
        <v>147</v>
      </c>
      <c r="AU174" s="154" t="s">
        <v>86</v>
      </c>
      <c r="AV174" s="13" t="s">
        <v>145</v>
      </c>
      <c r="AW174" s="13" t="s">
        <v>33</v>
      </c>
      <c r="AX174" s="13" t="s">
        <v>84</v>
      </c>
      <c r="AY174" s="154" t="s">
        <v>139</v>
      </c>
    </row>
    <row r="175" spans="2:65" s="1" customFormat="1" ht="24.2" customHeight="1">
      <c r="B175" s="30"/>
      <c r="C175" s="131" t="s">
        <v>250</v>
      </c>
      <c r="D175" s="131" t="s">
        <v>141</v>
      </c>
      <c r="E175" s="132" t="s">
        <v>251</v>
      </c>
      <c r="F175" s="133" t="s">
        <v>252</v>
      </c>
      <c r="G175" s="134" t="s">
        <v>221</v>
      </c>
      <c r="H175" s="135">
        <v>2</v>
      </c>
      <c r="I175" s="136"/>
      <c r="J175" s="137">
        <f>ROUND(I175*H175,2)</f>
        <v>0</v>
      </c>
      <c r="K175" s="138"/>
      <c r="L175" s="30"/>
      <c r="M175" s="139" t="s">
        <v>1</v>
      </c>
      <c r="N175" s="140" t="s">
        <v>41</v>
      </c>
      <c r="P175" s="141">
        <f>O175*H175</f>
        <v>0</v>
      </c>
      <c r="Q175" s="141">
        <v>5.8299999999999997E-4</v>
      </c>
      <c r="R175" s="141">
        <f>Q175*H175</f>
        <v>1.1659999999999999E-3</v>
      </c>
      <c r="S175" s="141">
        <v>0.16600000000000001</v>
      </c>
      <c r="T175" s="142">
        <f>S175*H175</f>
        <v>0.33200000000000002</v>
      </c>
      <c r="AR175" s="143" t="s">
        <v>145</v>
      </c>
      <c r="AT175" s="143" t="s">
        <v>141</v>
      </c>
      <c r="AU175" s="143" t="s">
        <v>86</v>
      </c>
      <c r="AY175" s="15" t="s">
        <v>139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5" t="s">
        <v>84</v>
      </c>
      <c r="BK175" s="144">
        <f>ROUND(I175*H175,2)</f>
        <v>0</v>
      </c>
      <c r="BL175" s="15" t="s">
        <v>145</v>
      </c>
      <c r="BM175" s="143" t="s">
        <v>253</v>
      </c>
    </row>
    <row r="176" spans="2:65" s="12" customFormat="1" ht="11.25">
      <c r="B176" s="145"/>
      <c r="D176" s="146" t="s">
        <v>147</v>
      </c>
      <c r="E176" s="147" t="s">
        <v>1</v>
      </c>
      <c r="F176" s="148" t="s">
        <v>245</v>
      </c>
      <c r="H176" s="149">
        <v>2</v>
      </c>
      <c r="I176" s="150"/>
      <c r="L176" s="145"/>
      <c r="M176" s="151"/>
      <c r="T176" s="152"/>
      <c r="AT176" s="147" t="s">
        <v>147</v>
      </c>
      <c r="AU176" s="147" t="s">
        <v>86</v>
      </c>
      <c r="AV176" s="12" t="s">
        <v>86</v>
      </c>
      <c r="AW176" s="12" t="s">
        <v>33</v>
      </c>
      <c r="AX176" s="12" t="s">
        <v>76</v>
      </c>
      <c r="AY176" s="147" t="s">
        <v>139</v>
      </c>
    </row>
    <row r="177" spans="2:65" s="13" customFormat="1" ht="11.25">
      <c r="B177" s="153"/>
      <c r="D177" s="146" t="s">
        <v>147</v>
      </c>
      <c r="E177" s="154" t="s">
        <v>1</v>
      </c>
      <c r="F177" s="155" t="s">
        <v>149</v>
      </c>
      <c r="H177" s="156">
        <v>2</v>
      </c>
      <c r="I177" s="157"/>
      <c r="L177" s="153"/>
      <c r="M177" s="158"/>
      <c r="T177" s="159"/>
      <c r="AT177" s="154" t="s">
        <v>147</v>
      </c>
      <c r="AU177" s="154" t="s">
        <v>86</v>
      </c>
      <c r="AV177" s="13" t="s">
        <v>145</v>
      </c>
      <c r="AW177" s="13" t="s">
        <v>33</v>
      </c>
      <c r="AX177" s="13" t="s">
        <v>84</v>
      </c>
      <c r="AY177" s="154" t="s">
        <v>139</v>
      </c>
    </row>
    <row r="178" spans="2:65" s="1" customFormat="1" ht="24.2" customHeight="1">
      <c r="B178" s="30"/>
      <c r="C178" s="131" t="s">
        <v>254</v>
      </c>
      <c r="D178" s="131" t="s">
        <v>141</v>
      </c>
      <c r="E178" s="132" t="s">
        <v>255</v>
      </c>
      <c r="F178" s="133" t="s">
        <v>256</v>
      </c>
      <c r="G178" s="134" t="s">
        <v>156</v>
      </c>
      <c r="H178" s="135">
        <v>16</v>
      </c>
      <c r="I178" s="136"/>
      <c r="J178" s="137">
        <f>ROUND(I178*H178,2)</f>
        <v>0</v>
      </c>
      <c r="K178" s="138"/>
      <c r="L178" s="30"/>
      <c r="M178" s="139" t="s">
        <v>1</v>
      </c>
      <c r="N178" s="140" t="s">
        <v>41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145</v>
      </c>
      <c r="AT178" s="143" t="s">
        <v>141</v>
      </c>
      <c r="AU178" s="143" t="s">
        <v>86</v>
      </c>
      <c r="AY178" s="15" t="s">
        <v>139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5" t="s">
        <v>84</v>
      </c>
      <c r="BK178" s="144">
        <f>ROUND(I178*H178,2)</f>
        <v>0</v>
      </c>
      <c r="BL178" s="15" t="s">
        <v>145</v>
      </c>
      <c r="BM178" s="143" t="s">
        <v>257</v>
      </c>
    </row>
    <row r="179" spans="2:65" s="12" customFormat="1" ht="11.25">
      <c r="B179" s="145"/>
      <c r="D179" s="146" t="s">
        <v>147</v>
      </c>
      <c r="E179" s="147" t="s">
        <v>1</v>
      </c>
      <c r="F179" s="148" t="s">
        <v>258</v>
      </c>
      <c r="H179" s="149">
        <v>16</v>
      </c>
      <c r="I179" s="150"/>
      <c r="L179" s="145"/>
      <c r="M179" s="151"/>
      <c r="T179" s="152"/>
      <c r="AT179" s="147" t="s">
        <v>147</v>
      </c>
      <c r="AU179" s="147" t="s">
        <v>86</v>
      </c>
      <c r="AV179" s="12" t="s">
        <v>86</v>
      </c>
      <c r="AW179" s="12" t="s">
        <v>33</v>
      </c>
      <c r="AX179" s="12" t="s">
        <v>76</v>
      </c>
      <c r="AY179" s="147" t="s">
        <v>139</v>
      </c>
    </row>
    <row r="180" spans="2:65" s="13" customFormat="1" ht="11.25">
      <c r="B180" s="153"/>
      <c r="D180" s="146" t="s">
        <v>147</v>
      </c>
      <c r="E180" s="154" t="s">
        <v>1</v>
      </c>
      <c r="F180" s="155" t="s">
        <v>149</v>
      </c>
      <c r="H180" s="156">
        <v>16</v>
      </c>
      <c r="I180" s="157"/>
      <c r="L180" s="153"/>
      <c r="M180" s="158"/>
      <c r="T180" s="159"/>
      <c r="AT180" s="154" t="s">
        <v>147</v>
      </c>
      <c r="AU180" s="154" t="s">
        <v>86</v>
      </c>
      <c r="AV180" s="13" t="s">
        <v>145</v>
      </c>
      <c r="AW180" s="13" t="s">
        <v>33</v>
      </c>
      <c r="AX180" s="13" t="s">
        <v>84</v>
      </c>
      <c r="AY180" s="154" t="s">
        <v>139</v>
      </c>
    </row>
    <row r="181" spans="2:65" s="1" customFormat="1" ht="24.2" customHeight="1">
      <c r="B181" s="30"/>
      <c r="C181" s="131" t="s">
        <v>259</v>
      </c>
      <c r="D181" s="131" t="s">
        <v>141</v>
      </c>
      <c r="E181" s="132" t="s">
        <v>260</v>
      </c>
      <c r="F181" s="133" t="s">
        <v>261</v>
      </c>
      <c r="G181" s="134" t="s">
        <v>156</v>
      </c>
      <c r="H181" s="135">
        <v>16</v>
      </c>
      <c r="I181" s="136"/>
      <c r="J181" s="137">
        <f>ROUND(I181*H181,2)</f>
        <v>0</v>
      </c>
      <c r="K181" s="138"/>
      <c r="L181" s="30"/>
      <c r="M181" s="139" t="s">
        <v>1</v>
      </c>
      <c r="N181" s="140" t="s">
        <v>41</v>
      </c>
      <c r="P181" s="141">
        <f>O181*H181</f>
        <v>0</v>
      </c>
      <c r="Q181" s="141">
        <v>0</v>
      </c>
      <c r="R181" s="141">
        <f>Q181*H181</f>
        <v>0</v>
      </c>
      <c r="S181" s="141">
        <v>0.14538999999999999</v>
      </c>
      <c r="T181" s="142">
        <f>S181*H181</f>
        <v>2.3262399999999999</v>
      </c>
      <c r="AR181" s="143" t="s">
        <v>145</v>
      </c>
      <c r="AT181" s="143" t="s">
        <v>141</v>
      </c>
      <c r="AU181" s="143" t="s">
        <v>86</v>
      </c>
      <c r="AY181" s="15" t="s">
        <v>139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84</v>
      </c>
      <c r="BK181" s="144">
        <f>ROUND(I181*H181,2)</f>
        <v>0</v>
      </c>
      <c r="BL181" s="15" t="s">
        <v>145</v>
      </c>
      <c r="BM181" s="143" t="s">
        <v>262</v>
      </c>
    </row>
    <row r="182" spans="2:65" s="12" customFormat="1" ht="11.25">
      <c r="B182" s="145"/>
      <c r="D182" s="146" t="s">
        <v>147</v>
      </c>
      <c r="E182" s="147" t="s">
        <v>1</v>
      </c>
      <c r="F182" s="148" t="s">
        <v>258</v>
      </c>
      <c r="H182" s="149">
        <v>16</v>
      </c>
      <c r="I182" s="150"/>
      <c r="L182" s="145"/>
      <c r="M182" s="151"/>
      <c r="T182" s="152"/>
      <c r="AT182" s="147" t="s">
        <v>147</v>
      </c>
      <c r="AU182" s="147" t="s">
        <v>86</v>
      </c>
      <c r="AV182" s="12" t="s">
        <v>86</v>
      </c>
      <c r="AW182" s="12" t="s">
        <v>33</v>
      </c>
      <c r="AX182" s="12" t="s">
        <v>76</v>
      </c>
      <c r="AY182" s="147" t="s">
        <v>139</v>
      </c>
    </row>
    <row r="183" spans="2:65" s="13" customFormat="1" ht="11.25">
      <c r="B183" s="153"/>
      <c r="D183" s="146" t="s">
        <v>147</v>
      </c>
      <c r="E183" s="154" t="s">
        <v>1</v>
      </c>
      <c r="F183" s="155" t="s">
        <v>149</v>
      </c>
      <c r="H183" s="156">
        <v>16</v>
      </c>
      <c r="I183" s="157"/>
      <c r="L183" s="153"/>
      <c r="M183" s="158"/>
      <c r="T183" s="159"/>
      <c r="AT183" s="154" t="s">
        <v>147</v>
      </c>
      <c r="AU183" s="154" t="s">
        <v>86</v>
      </c>
      <c r="AV183" s="13" t="s">
        <v>145</v>
      </c>
      <c r="AW183" s="13" t="s">
        <v>33</v>
      </c>
      <c r="AX183" s="13" t="s">
        <v>84</v>
      </c>
      <c r="AY183" s="154" t="s">
        <v>139</v>
      </c>
    </row>
    <row r="184" spans="2:65" s="11" customFormat="1" ht="22.9" customHeight="1">
      <c r="B184" s="119"/>
      <c r="D184" s="120" t="s">
        <v>75</v>
      </c>
      <c r="E184" s="129" t="s">
        <v>168</v>
      </c>
      <c r="F184" s="129" t="s">
        <v>263</v>
      </c>
      <c r="I184" s="122"/>
      <c r="J184" s="130">
        <f>BK184</f>
        <v>0</v>
      </c>
      <c r="L184" s="119"/>
      <c r="M184" s="124"/>
      <c r="P184" s="125">
        <f>SUM(P185:P193)</f>
        <v>0</v>
      </c>
      <c r="R184" s="125">
        <f>SUM(R185:R193)</f>
        <v>14.823894999999998</v>
      </c>
      <c r="T184" s="126">
        <f>SUM(T185:T193)</f>
        <v>16.521999999999998</v>
      </c>
      <c r="AR184" s="120" t="s">
        <v>84</v>
      </c>
      <c r="AT184" s="127" t="s">
        <v>75</v>
      </c>
      <c r="AU184" s="127" t="s">
        <v>84</v>
      </c>
      <c r="AY184" s="120" t="s">
        <v>139</v>
      </c>
      <c r="BK184" s="128">
        <f>SUM(BK185:BK193)</f>
        <v>0</v>
      </c>
    </row>
    <row r="185" spans="2:65" s="1" customFormat="1" ht="33" customHeight="1">
      <c r="B185" s="30"/>
      <c r="C185" s="131" t="s">
        <v>264</v>
      </c>
      <c r="D185" s="131" t="s">
        <v>141</v>
      </c>
      <c r="E185" s="132" t="s">
        <v>265</v>
      </c>
      <c r="F185" s="133" t="s">
        <v>266</v>
      </c>
      <c r="G185" s="134" t="s">
        <v>144</v>
      </c>
      <c r="H185" s="135">
        <v>60</v>
      </c>
      <c r="I185" s="136"/>
      <c r="J185" s="137">
        <f>ROUND(I185*H185,2)</f>
        <v>0</v>
      </c>
      <c r="K185" s="138"/>
      <c r="L185" s="30"/>
      <c r="M185" s="139" t="s">
        <v>1</v>
      </c>
      <c r="N185" s="140" t="s">
        <v>41</v>
      </c>
      <c r="P185" s="141">
        <f>O185*H185</f>
        <v>0</v>
      </c>
      <c r="Q185" s="141">
        <v>6.5696699999999997E-2</v>
      </c>
      <c r="R185" s="141">
        <f>Q185*H185</f>
        <v>3.941802</v>
      </c>
      <c r="S185" s="141">
        <v>7.4999999999999997E-2</v>
      </c>
      <c r="T185" s="142">
        <f>S185*H185</f>
        <v>4.5</v>
      </c>
      <c r="AR185" s="143" t="s">
        <v>145</v>
      </c>
      <c r="AT185" s="143" t="s">
        <v>141</v>
      </c>
      <c r="AU185" s="143" t="s">
        <v>86</v>
      </c>
      <c r="AY185" s="15" t="s">
        <v>139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5" t="s">
        <v>84</v>
      </c>
      <c r="BK185" s="144">
        <f>ROUND(I185*H185,2)</f>
        <v>0</v>
      </c>
      <c r="BL185" s="15" t="s">
        <v>145</v>
      </c>
      <c r="BM185" s="143" t="s">
        <v>267</v>
      </c>
    </row>
    <row r="186" spans="2:65" s="1" customFormat="1" ht="33" customHeight="1">
      <c r="B186" s="30"/>
      <c r="C186" s="131" t="s">
        <v>268</v>
      </c>
      <c r="D186" s="131" t="s">
        <v>141</v>
      </c>
      <c r="E186" s="132" t="s">
        <v>269</v>
      </c>
      <c r="F186" s="133" t="s">
        <v>270</v>
      </c>
      <c r="G186" s="134" t="s">
        <v>144</v>
      </c>
      <c r="H186" s="135">
        <v>122</v>
      </c>
      <c r="I186" s="136"/>
      <c r="J186" s="137">
        <f>ROUND(I186*H186,2)</f>
        <v>0</v>
      </c>
      <c r="K186" s="138"/>
      <c r="L186" s="30"/>
      <c r="M186" s="139" t="s">
        <v>1</v>
      </c>
      <c r="N186" s="140" t="s">
        <v>41</v>
      </c>
      <c r="P186" s="141">
        <f>O186*H186</f>
        <v>0</v>
      </c>
      <c r="Q186" s="141">
        <v>4.9656499999999999E-2</v>
      </c>
      <c r="R186" s="141">
        <f>Q186*H186</f>
        <v>6.0580929999999995</v>
      </c>
      <c r="S186" s="141">
        <v>5.8999999999999997E-2</v>
      </c>
      <c r="T186" s="142">
        <f>S186*H186</f>
        <v>7.1979999999999995</v>
      </c>
      <c r="AR186" s="143" t="s">
        <v>145</v>
      </c>
      <c r="AT186" s="143" t="s">
        <v>141</v>
      </c>
      <c r="AU186" s="143" t="s">
        <v>86</v>
      </c>
      <c r="AY186" s="15" t="s">
        <v>139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84</v>
      </c>
      <c r="BK186" s="144">
        <f>ROUND(I186*H186,2)</f>
        <v>0</v>
      </c>
      <c r="BL186" s="15" t="s">
        <v>145</v>
      </c>
      <c r="BM186" s="143" t="s">
        <v>271</v>
      </c>
    </row>
    <row r="187" spans="2:65" s="1" customFormat="1" ht="24.2" customHeight="1">
      <c r="B187" s="30"/>
      <c r="C187" s="131" t="s">
        <v>272</v>
      </c>
      <c r="D187" s="131" t="s">
        <v>141</v>
      </c>
      <c r="E187" s="132" t="s">
        <v>273</v>
      </c>
      <c r="F187" s="133" t="s">
        <v>274</v>
      </c>
      <c r="G187" s="134" t="s">
        <v>156</v>
      </c>
      <c r="H187" s="135">
        <v>100</v>
      </c>
      <c r="I187" s="136"/>
      <c r="J187" s="137">
        <f>ROUND(I187*H187,2)</f>
        <v>0</v>
      </c>
      <c r="K187" s="138"/>
      <c r="L187" s="30"/>
      <c r="M187" s="139" t="s">
        <v>1</v>
      </c>
      <c r="N187" s="140" t="s">
        <v>41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145</v>
      </c>
      <c r="AT187" s="143" t="s">
        <v>141</v>
      </c>
      <c r="AU187" s="143" t="s">
        <v>86</v>
      </c>
      <c r="AY187" s="15" t="s">
        <v>139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5" t="s">
        <v>84</v>
      </c>
      <c r="BK187" s="144">
        <f>ROUND(I187*H187,2)</f>
        <v>0</v>
      </c>
      <c r="BL187" s="15" t="s">
        <v>145</v>
      </c>
      <c r="BM187" s="143" t="s">
        <v>275</v>
      </c>
    </row>
    <row r="188" spans="2:65" s="1" customFormat="1" ht="16.5" customHeight="1">
      <c r="B188" s="30"/>
      <c r="C188" s="131" t="s">
        <v>276</v>
      </c>
      <c r="D188" s="131" t="s">
        <v>141</v>
      </c>
      <c r="E188" s="132" t="s">
        <v>277</v>
      </c>
      <c r="F188" s="133" t="s">
        <v>278</v>
      </c>
      <c r="G188" s="134" t="s">
        <v>144</v>
      </c>
      <c r="H188" s="135">
        <v>201</v>
      </c>
      <c r="I188" s="136"/>
      <c r="J188" s="137">
        <f>ROUND(I188*H188,2)</f>
        <v>0</v>
      </c>
      <c r="K188" s="138"/>
      <c r="L188" s="30"/>
      <c r="M188" s="139" t="s">
        <v>1</v>
      </c>
      <c r="N188" s="140" t="s">
        <v>41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145</v>
      </c>
      <c r="AT188" s="143" t="s">
        <v>141</v>
      </c>
      <c r="AU188" s="143" t="s">
        <v>86</v>
      </c>
      <c r="AY188" s="15" t="s">
        <v>139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5" t="s">
        <v>84</v>
      </c>
      <c r="BK188" s="144">
        <f>ROUND(I188*H188,2)</f>
        <v>0</v>
      </c>
      <c r="BL188" s="15" t="s">
        <v>145</v>
      </c>
      <c r="BM188" s="143" t="s">
        <v>279</v>
      </c>
    </row>
    <row r="189" spans="2:65" s="12" customFormat="1" ht="11.25">
      <c r="B189" s="145"/>
      <c r="D189" s="146" t="s">
        <v>147</v>
      </c>
      <c r="E189" s="147" t="s">
        <v>1</v>
      </c>
      <c r="F189" s="148" t="s">
        <v>280</v>
      </c>
      <c r="H189" s="149">
        <v>201</v>
      </c>
      <c r="I189" s="150"/>
      <c r="L189" s="145"/>
      <c r="M189" s="151"/>
      <c r="T189" s="152"/>
      <c r="AT189" s="147" t="s">
        <v>147</v>
      </c>
      <c r="AU189" s="147" t="s">
        <v>86</v>
      </c>
      <c r="AV189" s="12" t="s">
        <v>86</v>
      </c>
      <c r="AW189" s="12" t="s">
        <v>33</v>
      </c>
      <c r="AX189" s="12" t="s">
        <v>76</v>
      </c>
      <c r="AY189" s="147" t="s">
        <v>139</v>
      </c>
    </row>
    <row r="190" spans="2:65" s="13" customFormat="1" ht="11.25">
      <c r="B190" s="153"/>
      <c r="D190" s="146" t="s">
        <v>147</v>
      </c>
      <c r="E190" s="154" t="s">
        <v>1</v>
      </c>
      <c r="F190" s="155" t="s">
        <v>149</v>
      </c>
      <c r="H190" s="156">
        <v>201</v>
      </c>
      <c r="I190" s="157"/>
      <c r="L190" s="153"/>
      <c r="M190" s="158"/>
      <c r="T190" s="159"/>
      <c r="AT190" s="154" t="s">
        <v>147</v>
      </c>
      <c r="AU190" s="154" t="s">
        <v>86</v>
      </c>
      <c r="AV190" s="13" t="s">
        <v>145</v>
      </c>
      <c r="AW190" s="13" t="s">
        <v>33</v>
      </c>
      <c r="AX190" s="13" t="s">
        <v>84</v>
      </c>
      <c r="AY190" s="154" t="s">
        <v>139</v>
      </c>
    </row>
    <row r="191" spans="2:65" s="1" customFormat="1" ht="24.2" customHeight="1">
      <c r="B191" s="30"/>
      <c r="C191" s="131" t="s">
        <v>281</v>
      </c>
      <c r="D191" s="131" t="s">
        <v>141</v>
      </c>
      <c r="E191" s="132" t="s">
        <v>282</v>
      </c>
      <c r="F191" s="133" t="s">
        <v>283</v>
      </c>
      <c r="G191" s="134" t="s">
        <v>144</v>
      </c>
      <c r="H191" s="135">
        <v>201</v>
      </c>
      <c r="I191" s="136"/>
      <c r="J191" s="137">
        <f>ROUND(I191*H191,2)</f>
        <v>0</v>
      </c>
      <c r="K191" s="138"/>
      <c r="L191" s="30"/>
      <c r="M191" s="139" t="s">
        <v>1</v>
      </c>
      <c r="N191" s="140" t="s">
        <v>41</v>
      </c>
      <c r="P191" s="141">
        <f>O191*H191</f>
        <v>0</v>
      </c>
      <c r="Q191" s="141">
        <v>2.4E-2</v>
      </c>
      <c r="R191" s="141">
        <f>Q191*H191</f>
        <v>4.8239999999999998</v>
      </c>
      <c r="S191" s="141">
        <v>2.4E-2</v>
      </c>
      <c r="T191" s="142">
        <f>S191*H191</f>
        <v>4.8239999999999998</v>
      </c>
      <c r="AR191" s="143" t="s">
        <v>145</v>
      </c>
      <c r="AT191" s="143" t="s">
        <v>141</v>
      </c>
      <c r="AU191" s="143" t="s">
        <v>86</v>
      </c>
      <c r="AY191" s="15" t="s">
        <v>139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5" t="s">
        <v>84</v>
      </c>
      <c r="BK191" s="144">
        <f>ROUND(I191*H191,2)</f>
        <v>0</v>
      </c>
      <c r="BL191" s="15" t="s">
        <v>145</v>
      </c>
      <c r="BM191" s="143" t="s">
        <v>284</v>
      </c>
    </row>
    <row r="192" spans="2:65" s="12" customFormat="1" ht="11.25">
      <c r="B192" s="145"/>
      <c r="D192" s="146" t="s">
        <v>147</v>
      </c>
      <c r="E192" s="147" t="s">
        <v>1</v>
      </c>
      <c r="F192" s="148" t="s">
        <v>285</v>
      </c>
      <c r="H192" s="149">
        <v>201</v>
      </c>
      <c r="I192" s="150"/>
      <c r="L192" s="145"/>
      <c r="M192" s="151"/>
      <c r="T192" s="152"/>
      <c r="AT192" s="147" t="s">
        <v>147</v>
      </c>
      <c r="AU192" s="147" t="s">
        <v>86</v>
      </c>
      <c r="AV192" s="12" t="s">
        <v>86</v>
      </c>
      <c r="AW192" s="12" t="s">
        <v>33</v>
      </c>
      <c r="AX192" s="12" t="s">
        <v>76</v>
      </c>
      <c r="AY192" s="147" t="s">
        <v>139</v>
      </c>
    </row>
    <row r="193" spans="2:65" s="13" customFormat="1" ht="11.25">
      <c r="B193" s="153"/>
      <c r="D193" s="146" t="s">
        <v>147</v>
      </c>
      <c r="E193" s="154" t="s">
        <v>1</v>
      </c>
      <c r="F193" s="155" t="s">
        <v>149</v>
      </c>
      <c r="H193" s="156">
        <v>201</v>
      </c>
      <c r="I193" s="157"/>
      <c r="L193" s="153"/>
      <c r="M193" s="158"/>
      <c r="T193" s="159"/>
      <c r="AT193" s="154" t="s">
        <v>147</v>
      </c>
      <c r="AU193" s="154" t="s">
        <v>86</v>
      </c>
      <c r="AV193" s="13" t="s">
        <v>145</v>
      </c>
      <c r="AW193" s="13" t="s">
        <v>33</v>
      </c>
      <c r="AX193" s="13" t="s">
        <v>84</v>
      </c>
      <c r="AY193" s="154" t="s">
        <v>139</v>
      </c>
    </row>
    <row r="194" spans="2:65" s="11" customFormat="1" ht="22.9" customHeight="1">
      <c r="B194" s="119"/>
      <c r="D194" s="120" t="s">
        <v>75</v>
      </c>
      <c r="E194" s="129" t="s">
        <v>181</v>
      </c>
      <c r="F194" s="129" t="s">
        <v>286</v>
      </c>
      <c r="I194" s="122"/>
      <c r="J194" s="130">
        <f>BK194</f>
        <v>0</v>
      </c>
      <c r="L194" s="119"/>
      <c r="M194" s="124"/>
      <c r="P194" s="125">
        <f>SUM(P195:P227)</f>
        <v>0</v>
      </c>
      <c r="R194" s="125">
        <f>SUM(R195:R227)</f>
        <v>5.7727200099999996</v>
      </c>
      <c r="T194" s="126">
        <f>SUM(T195:T227)</f>
        <v>0</v>
      </c>
      <c r="AR194" s="120" t="s">
        <v>84</v>
      </c>
      <c r="AT194" s="127" t="s">
        <v>75</v>
      </c>
      <c r="AU194" s="127" t="s">
        <v>84</v>
      </c>
      <c r="AY194" s="120" t="s">
        <v>139</v>
      </c>
      <c r="BK194" s="128">
        <f>SUM(BK195:BK227)</f>
        <v>0</v>
      </c>
    </row>
    <row r="195" spans="2:65" s="1" customFormat="1" ht="21.75" customHeight="1">
      <c r="B195" s="30"/>
      <c r="C195" s="131" t="s">
        <v>287</v>
      </c>
      <c r="D195" s="131" t="s">
        <v>141</v>
      </c>
      <c r="E195" s="132" t="s">
        <v>288</v>
      </c>
      <c r="F195" s="133" t="s">
        <v>289</v>
      </c>
      <c r="G195" s="134" t="s">
        <v>221</v>
      </c>
      <c r="H195" s="135">
        <v>4</v>
      </c>
      <c r="I195" s="136"/>
      <c r="J195" s="137">
        <f>ROUND(I195*H195,2)</f>
        <v>0</v>
      </c>
      <c r="K195" s="138"/>
      <c r="L195" s="30"/>
      <c r="M195" s="139" t="s">
        <v>1</v>
      </c>
      <c r="N195" s="140" t="s">
        <v>41</v>
      </c>
      <c r="P195" s="141">
        <f>O195*H195</f>
        <v>0</v>
      </c>
      <c r="Q195" s="141">
        <v>6.0000000000000002E-5</v>
      </c>
      <c r="R195" s="141">
        <f>Q195*H195</f>
        <v>2.4000000000000001E-4</v>
      </c>
      <c r="S195" s="141">
        <v>0</v>
      </c>
      <c r="T195" s="142">
        <f>S195*H195</f>
        <v>0</v>
      </c>
      <c r="AR195" s="143" t="s">
        <v>145</v>
      </c>
      <c r="AT195" s="143" t="s">
        <v>141</v>
      </c>
      <c r="AU195" s="143" t="s">
        <v>86</v>
      </c>
      <c r="AY195" s="15" t="s">
        <v>139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5" t="s">
        <v>84</v>
      </c>
      <c r="BK195" s="144">
        <f>ROUND(I195*H195,2)</f>
        <v>0</v>
      </c>
      <c r="BL195" s="15" t="s">
        <v>145</v>
      </c>
      <c r="BM195" s="143" t="s">
        <v>290</v>
      </c>
    </row>
    <row r="196" spans="2:65" s="1" customFormat="1" ht="24.2" customHeight="1">
      <c r="B196" s="30"/>
      <c r="C196" s="131" t="s">
        <v>291</v>
      </c>
      <c r="D196" s="131" t="s">
        <v>141</v>
      </c>
      <c r="E196" s="132" t="s">
        <v>292</v>
      </c>
      <c r="F196" s="133" t="s">
        <v>293</v>
      </c>
      <c r="G196" s="134" t="s">
        <v>221</v>
      </c>
      <c r="H196" s="135">
        <v>4</v>
      </c>
      <c r="I196" s="136"/>
      <c r="J196" s="137">
        <f>ROUND(I196*H196,2)</f>
        <v>0</v>
      </c>
      <c r="K196" s="138"/>
      <c r="L196" s="30"/>
      <c r="M196" s="139" t="s">
        <v>1</v>
      </c>
      <c r="N196" s="140" t="s">
        <v>41</v>
      </c>
      <c r="P196" s="141">
        <f>O196*H196</f>
        <v>0</v>
      </c>
      <c r="Q196" s="141">
        <v>0.36965999999999999</v>
      </c>
      <c r="R196" s="141">
        <f>Q196*H196</f>
        <v>1.47864</v>
      </c>
      <c r="S196" s="141">
        <v>0</v>
      </c>
      <c r="T196" s="142">
        <f>S196*H196</f>
        <v>0</v>
      </c>
      <c r="AR196" s="143" t="s">
        <v>145</v>
      </c>
      <c r="AT196" s="143" t="s">
        <v>141</v>
      </c>
      <c r="AU196" s="143" t="s">
        <v>86</v>
      </c>
      <c r="AY196" s="15" t="s">
        <v>139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5" t="s">
        <v>84</v>
      </c>
      <c r="BK196" s="144">
        <f>ROUND(I196*H196,2)</f>
        <v>0</v>
      </c>
      <c r="BL196" s="15" t="s">
        <v>145</v>
      </c>
      <c r="BM196" s="143" t="s">
        <v>294</v>
      </c>
    </row>
    <row r="197" spans="2:65" s="1" customFormat="1" ht="37.9" customHeight="1">
      <c r="B197" s="30"/>
      <c r="C197" s="131" t="s">
        <v>295</v>
      </c>
      <c r="D197" s="131" t="s">
        <v>141</v>
      </c>
      <c r="E197" s="132" t="s">
        <v>296</v>
      </c>
      <c r="F197" s="133" t="s">
        <v>297</v>
      </c>
      <c r="G197" s="134" t="s">
        <v>144</v>
      </c>
      <c r="H197" s="135">
        <v>50</v>
      </c>
      <c r="I197" s="136"/>
      <c r="J197" s="137">
        <f>ROUND(I197*H197,2)</f>
        <v>0</v>
      </c>
      <c r="K197" s="138"/>
      <c r="L197" s="30"/>
      <c r="M197" s="139" t="s">
        <v>1</v>
      </c>
      <c r="N197" s="140" t="s">
        <v>41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145</v>
      </c>
      <c r="AT197" s="143" t="s">
        <v>141</v>
      </c>
      <c r="AU197" s="143" t="s">
        <v>86</v>
      </c>
      <c r="AY197" s="15" t="s">
        <v>139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5" t="s">
        <v>84</v>
      </c>
      <c r="BK197" s="144">
        <f>ROUND(I197*H197,2)</f>
        <v>0</v>
      </c>
      <c r="BL197" s="15" t="s">
        <v>145</v>
      </c>
      <c r="BM197" s="143" t="s">
        <v>298</v>
      </c>
    </row>
    <row r="198" spans="2:65" s="1" customFormat="1" ht="37.9" customHeight="1">
      <c r="B198" s="30"/>
      <c r="C198" s="131" t="s">
        <v>299</v>
      </c>
      <c r="D198" s="131" t="s">
        <v>141</v>
      </c>
      <c r="E198" s="132" t="s">
        <v>300</v>
      </c>
      <c r="F198" s="133" t="s">
        <v>301</v>
      </c>
      <c r="G198" s="134" t="s">
        <v>144</v>
      </c>
      <c r="H198" s="135">
        <v>50</v>
      </c>
      <c r="I198" s="136"/>
      <c r="J198" s="137">
        <f>ROUND(I198*H198,2)</f>
        <v>0</v>
      </c>
      <c r="K198" s="138"/>
      <c r="L198" s="30"/>
      <c r="M198" s="139" t="s">
        <v>1</v>
      </c>
      <c r="N198" s="140" t="s">
        <v>41</v>
      </c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143" t="s">
        <v>145</v>
      </c>
      <c r="AT198" s="143" t="s">
        <v>141</v>
      </c>
      <c r="AU198" s="143" t="s">
        <v>86</v>
      </c>
      <c r="AY198" s="15" t="s">
        <v>139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5" t="s">
        <v>84</v>
      </c>
      <c r="BK198" s="144">
        <f>ROUND(I198*H198,2)</f>
        <v>0</v>
      </c>
      <c r="BL198" s="15" t="s">
        <v>145</v>
      </c>
      <c r="BM198" s="143" t="s">
        <v>302</v>
      </c>
    </row>
    <row r="199" spans="2:65" s="1" customFormat="1" ht="33" customHeight="1">
      <c r="B199" s="30"/>
      <c r="C199" s="131" t="s">
        <v>303</v>
      </c>
      <c r="D199" s="131" t="s">
        <v>141</v>
      </c>
      <c r="E199" s="132" t="s">
        <v>304</v>
      </c>
      <c r="F199" s="133" t="s">
        <v>305</v>
      </c>
      <c r="G199" s="134" t="s">
        <v>144</v>
      </c>
      <c r="H199" s="135">
        <v>1000</v>
      </c>
      <c r="I199" s="136"/>
      <c r="J199" s="137">
        <f>ROUND(I199*H199,2)</f>
        <v>0</v>
      </c>
      <c r="K199" s="138"/>
      <c r="L199" s="30"/>
      <c r="M199" s="139" t="s">
        <v>1</v>
      </c>
      <c r="N199" s="140" t="s">
        <v>41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145</v>
      </c>
      <c r="AT199" s="143" t="s">
        <v>141</v>
      </c>
      <c r="AU199" s="143" t="s">
        <v>86</v>
      </c>
      <c r="AY199" s="15" t="s">
        <v>139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5" t="s">
        <v>84</v>
      </c>
      <c r="BK199" s="144">
        <f>ROUND(I199*H199,2)</f>
        <v>0</v>
      </c>
      <c r="BL199" s="15" t="s">
        <v>145</v>
      </c>
      <c r="BM199" s="143" t="s">
        <v>306</v>
      </c>
    </row>
    <row r="200" spans="2:65" s="12" customFormat="1" ht="11.25">
      <c r="B200" s="145"/>
      <c r="D200" s="146" t="s">
        <v>147</v>
      </c>
      <c r="E200" s="147" t="s">
        <v>1</v>
      </c>
      <c r="F200" s="148" t="s">
        <v>307</v>
      </c>
      <c r="H200" s="149">
        <v>1000</v>
      </c>
      <c r="I200" s="150"/>
      <c r="L200" s="145"/>
      <c r="M200" s="151"/>
      <c r="T200" s="152"/>
      <c r="AT200" s="147" t="s">
        <v>147</v>
      </c>
      <c r="AU200" s="147" t="s">
        <v>86</v>
      </c>
      <c r="AV200" s="12" t="s">
        <v>86</v>
      </c>
      <c r="AW200" s="12" t="s">
        <v>33</v>
      </c>
      <c r="AX200" s="12" t="s">
        <v>76</v>
      </c>
      <c r="AY200" s="147" t="s">
        <v>139</v>
      </c>
    </row>
    <row r="201" spans="2:65" s="13" customFormat="1" ht="11.25">
      <c r="B201" s="153"/>
      <c r="D201" s="146" t="s">
        <v>147</v>
      </c>
      <c r="E201" s="154" t="s">
        <v>1</v>
      </c>
      <c r="F201" s="155" t="s">
        <v>149</v>
      </c>
      <c r="H201" s="156">
        <v>1000</v>
      </c>
      <c r="I201" s="157"/>
      <c r="L201" s="153"/>
      <c r="M201" s="158"/>
      <c r="T201" s="159"/>
      <c r="AT201" s="154" t="s">
        <v>147</v>
      </c>
      <c r="AU201" s="154" t="s">
        <v>86</v>
      </c>
      <c r="AV201" s="13" t="s">
        <v>145</v>
      </c>
      <c r="AW201" s="13" t="s">
        <v>33</v>
      </c>
      <c r="AX201" s="13" t="s">
        <v>84</v>
      </c>
      <c r="AY201" s="154" t="s">
        <v>139</v>
      </c>
    </row>
    <row r="202" spans="2:65" s="1" customFormat="1" ht="21.75" customHeight="1">
      <c r="B202" s="30"/>
      <c r="C202" s="131" t="s">
        <v>308</v>
      </c>
      <c r="D202" s="131" t="s">
        <v>141</v>
      </c>
      <c r="E202" s="132" t="s">
        <v>309</v>
      </c>
      <c r="F202" s="133" t="s">
        <v>310</v>
      </c>
      <c r="G202" s="134" t="s">
        <v>144</v>
      </c>
      <c r="H202" s="135">
        <v>88</v>
      </c>
      <c r="I202" s="136"/>
      <c r="J202" s="137">
        <f>ROUND(I202*H202,2)</f>
        <v>0</v>
      </c>
      <c r="K202" s="138"/>
      <c r="L202" s="30"/>
      <c r="M202" s="139" t="s">
        <v>1</v>
      </c>
      <c r="N202" s="140" t="s">
        <v>41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145</v>
      </c>
      <c r="AT202" s="143" t="s">
        <v>141</v>
      </c>
      <c r="AU202" s="143" t="s">
        <v>86</v>
      </c>
      <c r="AY202" s="15" t="s">
        <v>139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5" t="s">
        <v>84</v>
      </c>
      <c r="BK202" s="144">
        <f>ROUND(I202*H202,2)</f>
        <v>0</v>
      </c>
      <c r="BL202" s="15" t="s">
        <v>145</v>
      </c>
      <c r="BM202" s="143" t="s">
        <v>311</v>
      </c>
    </row>
    <row r="203" spans="2:65" s="12" customFormat="1" ht="11.25">
      <c r="B203" s="145"/>
      <c r="D203" s="146" t="s">
        <v>147</v>
      </c>
      <c r="E203" s="147" t="s">
        <v>1</v>
      </c>
      <c r="F203" s="148" t="s">
        <v>312</v>
      </c>
      <c r="H203" s="149">
        <v>88</v>
      </c>
      <c r="I203" s="150"/>
      <c r="L203" s="145"/>
      <c r="M203" s="151"/>
      <c r="T203" s="152"/>
      <c r="AT203" s="147" t="s">
        <v>147</v>
      </c>
      <c r="AU203" s="147" t="s">
        <v>86</v>
      </c>
      <c r="AV203" s="12" t="s">
        <v>86</v>
      </c>
      <c r="AW203" s="12" t="s">
        <v>33</v>
      </c>
      <c r="AX203" s="12" t="s">
        <v>76</v>
      </c>
      <c r="AY203" s="147" t="s">
        <v>139</v>
      </c>
    </row>
    <row r="204" spans="2:65" s="13" customFormat="1" ht="11.25">
      <c r="B204" s="153"/>
      <c r="D204" s="146" t="s">
        <v>147</v>
      </c>
      <c r="E204" s="154" t="s">
        <v>1</v>
      </c>
      <c r="F204" s="155" t="s">
        <v>149</v>
      </c>
      <c r="H204" s="156">
        <v>88</v>
      </c>
      <c r="I204" s="157"/>
      <c r="L204" s="153"/>
      <c r="M204" s="158"/>
      <c r="T204" s="159"/>
      <c r="AT204" s="154" t="s">
        <v>147</v>
      </c>
      <c r="AU204" s="154" t="s">
        <v>86</v>
      </c>
      <c r="AV204" s="13" t="s">
        <v>145</v>
      </c>
      <c r="AW204" s="13" t="s">
        <v>33</v>
      </c>
      <c r="AX204" s="13" t="s">
        <v>84</v>
      </c>
      <c r="AY204" s="154" t="s">
        <v>139</v>
      </c>
    </row>
    <row r="205" spans="2:65" s="1" customFormat="1" ht="16.5" customHeight="1">
      <c r="B205" s="30"/>
      <c r="C205" s="131" t="s">
        <v>313</v>
      </c>
      <c r="D205" s="131" t="s">
        <v>141</v>
      </c>
      <c r="E205" s="132" t="s">
        <v>314</v>
      </c>
      <c r="F205" s="133" t="s">
        <v>315</v>
      </c>
      <c r="G205" s="134" t="s">
        <v>144</v>
      </c>
      <c r="H205" s="135">
        <v>40</v>
      </c>
      <c r="I205" s="136"/>
      <c r="J205" s="137">
        <f>ROUND(I205*H205,2)</f>
        <v>0</v>
      </c>
      <c r="K205" s="138"/>
      <c r="L205" s="30"/>
      <c r="M205" s="139" t="s">
        <v>1</v>
      </c>
      <c r="N205" s="140" t="s">
        <v>41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145</v>
      </c>
      <c r="AT205" s="143" t="s">
        <v>141</v>
      </c>
      <c r="AU205" s="143" t="s">
        <v>86</v>
      </c>
      <c r="AY205" s="15" t="s">
        <v>139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5" t="s">
        <v>84</v>
      </c>
      <c r="BK205" s="144">
        <f>ROUND(I205*H205,2)</f>
        <v>0</v>
      </c>
      <c r="BL205" s="15" t="s">
        <v>145</v>
      </c>
      <c r="BM205" s="143" t="s">
        <v>316</v>
      </c>
    </row>
    <row r="206" spans="2:65" s="1" customFormat="1" ht="29.25">
      <c r="B206" s="30"/>
      <c r="D206" s="146" t="s">
        <v>317</v>
      </c>
      <c r="F206" s="171" t="s">
        <v>318</v>
      </c>
      <c r="I206" s="172"/>
      <c r="L206" s="30"/>
      <c r="M206" s="173"/>
      <c r="T206" s="54"/>
      <c r="AT206" s="15" t="s">
        <v>317</v>
      </c>
      <c r="AU206" s="15" t="s">
        <v>86</v>
      </c>
    </row>
    <row r="207" spans="2:65" s="12" customFormat="1" ht="11.25">
      <c r="B207" s="145"/>
      <c r="D207" s="146" t="s">
        <v>147</v>
      </c>
      <c r="E207" s="147" t="s">
        <v>1</v>
      </c>
      <c r="F207" s="148" t="s">
        <v>319</v>
      </c>
      <c r="H207" s="149">
        <v>40</v>
      </c>
      <c r="I207" s="150"/>
      <c r="L207" s="145"/>
      <c r="M207" s="151"/>
      <c r="T207" s="152"/>
      <c r="AT207" s="147" t="s">
        <v>147</v>
      </c>
      <c r="AU207" s="147" t="s">
        <v>86</v>
      </c>
      <c r="AV207" s="12" t="s">
        <v>86</v>
      </c>
      <c r="AW207" s="12" t="s">
        <v>33</v>
      </c>
      <c r="AX207" s="12" t="s">
        <v>76</v>
      </c>
      <c r="AY207" s="147" t="s">
        <v>139</v>
      </c>
    </row>
    <row r="208" spans="2:65" s="13" customFormat="1" ht="11.25">
      <c r="B208" s="153"/>
      <c r="D208" s="146" t="s">
        <v>147</v>
      </c>
      <c r="E208" s="154" t="s">
        <v>1</v>
      </c>
      <c r="F208" s="155" t="s">
        <v>149</v>
      </c>
      <c r="H208" s="156">
        <v>40</v>
      </c>
      <c r="I208" s="157"/>
      <c r="L208" s="153"/>
      <c r="M208" s="158"/>
      <c r="T208" s="159"/>
      <c r="AT208" s="154" t="s">
        <v>147</v>
      </c>
      <c r="AU208" s="154" t="s">
        <v>86</v>
      </c>
      <c r="AV208" s="13" t="s">
        <v>145</v>
      </c>
      <c r="AW208" s="13" t="s">
        <v>33</v>
      </c>
      <c r="AX208" s="13" t="s">
        <v>84</v>
      </c>
      <c r="AY208" s="154" t="s">
        <v>139</v>
      </c>
    </row>
    <row r="209" spans="2:65" s="1" customFormat="1" ht="24.2" customHeight="1">
      <c r="B209" s="30"/>
      <c r="C209" s="160" t="s">
        <v>320</v>
      </c>
      <c r="D209" s="160" t="s">
        <v>225</v>
      </c>
      <c r="E209" s="161" t="s">
        <v>321</v>
      </c>
      <c r="F209" s="162" t="s">
        <v>322</v>
      </c>
      <c r="G209" s="163" t="s">
        <v>144</v>
      </c>
      <c r="H209" s="164">
        <v>40</v>
      </c>
      <c r="I209" s="165"/>
      <c r="J209" s="166">
        <f>ROUND(I209*H209,2)</f>
        <v>0</v>
      </c>
      <c r="K209" s="167"/>
      <c r="L209" s="168"/>
      <c r="M209" s="169" t="s">
        <v>1</v>
      </c>
      <c r="N209" s="170" t="s">
        <v>41</v>
      </c>
      <c r="P209" s="141">
        <f>O209*H209</f>
        <v>0</v>
      </c>
      <c r="Q209" s="141">
        <v>5.0000000000000001E-4</v>
      </c>
      <c r="R209" s="141">
        <f>Q209*H209</f>
        <v>0.02</v>
      </c>
      <c r="S209" s="141">
        <v>0</v>
      </c>
      <c r="T209" s="142">
        <f>S209*H209</f>
        <v>0</v>
      </c>
      <c r="AR209" s="143" t="s">
        <v>176</v>
      </c>
      <c r="AT209" s="143" t="s">
        <v>225</v>
      </c>
      <c r="AU209" s="143" t="s">
        <v>86</v>
      </c>
      <c r="AY209" s="15" t="s">
        <v>139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5" t="s">
        <v>84</v>
      </c>
      <c r="BK209" s="144">
        <f>ROUND(I209*H209,2)</f>
        <v>0</v>
      </c>
      <c r="BL209" s="15" t="s">
        <v>145</v>
      </c>
      <c r="BM209" s="143" t="s">
        <v>323</v>
      </c>
    </row>
    <row r="210" spans="2:65" s="1" customFormat="1" ht="21.75" customHeight="1">
      <c r="B210" s="30"/>
      <c r="C210" s="131" t="s">
        <v>324</v>
      </c>
      <c r="D210" s="131" t="s">
        <v>141</v>
      </c>
      <c r="E210" s="132" t="s">
        <v>325</v>
      </c>
      <c r="F210" s="133" t="s">
        <v>326</v>
      </c>
      <c r="G210" s="134" t="s">
        <v>144</v>
      </c>
      <c r="H210" s="135">
        <v>1760</v>
      </c>
      <c r="I210" s="136"/>
      <c r="J210" s="137">
        <f>ROUND(I210*H210,2)</f>
        <v>0</v>
      </c>
      <c r="K210" s="138"/>
      <c r="L210" s="30"/>
      <c r="M210" s="139" t="s">
        <v>1</v>
      </c>
      <c r="N210" s="140" t="s">
        <v>41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145</v>
      </c>
      <c r="AT210" s="143" t="s">
        <v>141</v>
      </c>
      <c r="AU210" s="143" t="s">
        <v>86</v>
      </c>
      <c r="AY210" s="15" t="s">
        <v>139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5" t="s">
        <v>84</v>
      </c>
      <c r="BK210" s="144">
        <f>ROUND(I210*H210,2)</f>
        <v>0</v>
      </c>
      <c r="BL210" s="15" t="s">
        <v>145</v>
      </c>
      <c r="BM210" s="143" t="s">
        <v>327</v>
      </c>
    </row>
    <row r="211" spans="2:65" s="12" customFormat="1" ht="11.25">
      <c r="B211" s="145"/>
      <c r="D211" s="146" t="s">
        <v>147</v>
      </c>
      <c r="E211" s="147" t="s">
        <v>1</v>
      </c>
      <c r="F211" s="148" t="s">
        <v>328</v>
      </c>
      <c r="H211" s="149">
        <v>1760</v>
      </c>
      <c r="I211" s="150"/>
      <c r="L211" s="145"/>
      <c r="M211" s="151"/>
      <c r="T211" s="152"/>
      <c r="AT211" s="147" t="s">
        <v>147</v>
      </c>
      <c r="AU211" s="147" t="s">
        <v>86</v>
      </c>
      <c r="AV211" s="12" t="s">
        <v>86</v>
      </c>
      <c r="AW211" s="12" t="s">
        <v>33</v>
      </c>
      <c r="AX211" s="12" t="s">
        <v>76</v>
      </c>
      <c r="AY211" s="147" t="s">
        <v>139</v>
      </c>
    </row>
    <row r="212" spans="2:65" s="13" customFormat="1" ht="11.25">
      <c r="B212" s="153"/>
      <c r="D212" s="146" t="s">
        <v>147</v>
      </c>
      <c r="E212" s="154" t="s">
        <v>1</v>
      </c>
      <c r="F212" s="155" t="s">
        <v>149</v>
      </c>
      <c r="H212" s="156">
        <v>1760</v>
      </c>
      <c r="I212" s="157"/>
      <c r="L212" s="153"/>
      <c r="M212" s="158"/>
      <c r="T212" s="159"/>
      <c r="AT212" s="154" t="s">
        <v>147</v>
      </c>
      <c r="AU212" s="154" t="s">
        <v>86</v>
      </c>
      <c r="AV212" s="13" t="s">
        <v>145</v>
      </c>
      <c r="AW212" s="13" t="s">
        <v>33</v>
      </c>
      <c r="AX212" s="13" t="s">
        <v>84</v>
      </c>
      <c r="AY212" s="154" t="s">
        <v>139</v>
      </c>
    </row>
    <row r="213" spans="2:65" s="1" customFormat="1" ht="21.75" customHeight="1">
      <c r="B213" s="30"/>
      <c r="C213" s="131" t="s">
        <v>329</v>
      </c>
      <c r="D213" s="131" t="s">
        <v>141</v>
      </c>
      <c r="E213" s="132" t="s">
        <v>330</v>
      </c>
      <c r="F213" s="133" t="s">
        <v>331</v>
      </c>
      <c r="G213" s="134" t="s">
        <v>144</v>
      </c>
      <c r="H213" s="135">
        <v>88</v>
      </c>
      <c r="I213" s="136"/>
      <c r="J213" s="137">
        <f>ROUND(I213*H213,2)</f>
        <v>0</v>
      </c>
      <c r="K213" s="138"/>
      <c r="L213" s="30"/>
      <c r="M213" s="139" t="s">
        <v>1</v>
      </c>
      <c r="N213" s="140" t="s">
        <v>41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145</v>
      </c>
      <c r="AT213" s="143" t="s">
        <v>141</v>
      </c>
      <c r="AU213" s="143" t="s">
        <v>86</v>
      </c>
      <c r="AY213" s="15" t="s">
        <v>139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84</v>
      </c>
      <c r="BK213" s="144">
        <f>ROUND(I213*H213,2)</f>
        <v>0</v>
      </c>
      <c r="BL213" s="15" t="s">
        <v>145</v>
      </c>
      <c r="BM213" s="143" t="s">
        <v>332</v>
      </c>
    </row>
    <row r="214" spans="2:65" s="1" customFormat="1" ht="33" customHeight="1">
      <c r="B214" s="30"/>
      <c r="C214" s="131" t="s">
        <v>333</v>
      </c>
      <c r="D214" s="131" t="s">
        <v>141</v>
      </c>
      <c r="E214" s="132" t="s">
        <v>334</v>
      </c>
      <c r="F214" s="133" t="s">
        <v>335</v>
      </c>
      <c r="G214" s="134" t="s">
        <v>144</v>
      </c>
      <c r="H214" s="135">
        <v>64</v>
      </c>
      <c r="I214" s="136"/>
      <c r="J214" s="137">
        <f>ROUND(I214*H214,2)</f>
        <v>0</v>
      </c>
      <c r="K214" s="138"/>
      <c r="L214" s="30"/>
      <c r="M214" s="139" t="s">
        <v>1</v>
      </c>
      <c r="N214" s="140" t="s">
        <v>41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145</v>
      </c>
      <c r="AT214" s="143" t="s">
        <v>141</v>
      </c>
      <c r="AU214" s="143" t="s">
        <v>86</v>
      </c>
      <c r="AY214" s="15" t="s">
        <v>139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5" t="s">
        <v>84</v>
      </c>
      <c r="BK214" s="144">
        <f>ROUND(I214*H214,2)</f>
        <v>0</v>
      </c>
      <c r="BL214" s="15" t="s">
        <v>145</v>
      </c>
      <c r="BM214" s="143" t="s">
        <v>336</v>
      </c>
    </row>
    <row r="215" spans="2:65" s="12" customFormat="1" ht="11.25">
      <c r="B215" s="145"/>
      <c r="D215" s="146" t="s">
        <v>147</v>
      </c>
      <c r="E215" s="147" t="s">
        <v>1</v>
      </c>
      <c r="F215" s="148" t="s">
        <v>337</v>
      </c>
      <c r="H215" s="149">
        <v>40</v>
      </c>
      <c r="I215" s="150"/>
      <c r="L215" s="145"/>
      <c r="M215" s="151"/>
      <c r="T215" s="152"/>
      <c r="AT215" s="147" t="s">
        <v>147</v>
      </c>
      <c r="AU215" s="147" t="s">
        <v>86</v>
      </c>
      <c r="AV215" s="12" t="s">
        <v>86</v>
      </c>
      <c r="AW215" s="12" t="s">
        <v>33</v>
      </c>
      <c r="AX215" s="12" t="s">
        <v>76</v>
      </c>
      <c r="AY215" s="147" t="s">
        <v>139</v>
      </c>
    </row>
    <row r="216" spans="2:65" s="12" customFormat="1" ht="22.5">
      <c r="B216" s="145"/>
      <c r="D216" s="146" t="s">
        <v>147</v>
      </c>
      <c r="E216" s="147" t="s">
        <v>1</v>
      </c>
      <c r="F216" s="148" t="s">
        <v>338</v>
      </c>
      <c r="H216" s="149">
        <v>24</v>
      </c>
      <c r="I216" s="150"/>
      <c r="L216" s="145"/>
      <c r="M216" s="151"/>
      <c r="T216" s="152"/>
      <c r="AT216" s="147" t="s">
        <v>147</v>
      </c>
      <c r="AU216" s="147" t="s">
        <v>86</v>
      </c>
      <c r="AV216" s="12" t="s">
        <v>86</v>
      </c>
      <c r="AW216" s="12" t="s">
        <v>33</v>
      </c>
      <c r="AX216" s="12" t="s">
        <v>76</v>
      </c>
      <c r="AY216" s="147" t="s">
        <v>139</v>
      </c>
    </row>
    <row r="217" spans="2:65" s="13" customFormat="1" ht="11.25">
      <c r="B217" s="153"/>
      <c r="D217" s="146" t="s">
        <v>147</v>
      </c>
      <c r="E217" s="154" t="s">
        <v>1</v>
      </c>
      <c r="F217" s="155" t="s">
        <v>149</v>
      </c>
      <c r="H217" s="156">
        <v>64</v>
      </c>
      <c r="I217" s="157"/>
      <c r="L217" s="153"/>
      <c r="M217" s="158"/>
      <c r="T217" s="159"/>
      <c r="AT217" s="154" t="s">
        <v>147</v>
      </c>
      <c r="AU217" s="154" t="s">
        <v>86</v>
      </c>
      <c r="AV217" s="13" t="s">
        <v>145</v>
      </c>
      <c r="AW217" s="13" t="s">
        <v>33</v>
      </c>
      <c r="AX217" s="13" t="s">
        <v>84</v>
      </c>
      <c r="AY217" s="154" t="s">
        <v>139</v>
      </c>
    </row>
    <row r="218" spans="2:65" s="1" customFormat="1" ht="33" customHeight="1">
      <c r="B218" s="30"/>
      <c r="C218" s="131" t="s">
        <v>339</v>
      </c>
      <c r="D218" s="131" t="s">
        <v>141</v>
      </c>
      <c r="E218" s="132" t="s">
        <v>340</v>
      </c>
      <c r="F218" s="133" t="s">
        <v>341</v>
      </c>
      <c r="G218" s="134" t="s">
        <v>144</v>
      </c>
      <c r="H218" s="135">
        <v>1920</v>
      </c>
      <c r="I218" s="136"/>
      <c r="J218" s="137">
        <f>ROUND(I218*H218,2)</f>
        <v>0</v>
      </c>
      <c r="K218" s="138"/>
      <c r="L218" s="30"/>
      <c r="M218" s="139" t="s">
        <v>1</v>
      </c>
      <c r="N218" s="140" t="s">
        <v>41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145</v>
      </c>
      <c r="AT218" s="143" t="s">
        <v>141</v>
      </c>
      <c r="AU218" s="143" t="s">
        <v>86</v>
      </c>
      <c r="AY218" s="15" t="s">
        <v>139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5" t="s">
        <v>84</v>
      </c>
      <c r="BK218" s="144">
        <f>ROUND(I218*H218,2)</f>
        <v>0</v>
      </c>
      <c r="BL218" s="15" t="s">
        <v>145</v>
      </c>
      <c r="BM218" s="143" t="s">
        <v>342</v>
      </c>
    </row>
    <row r="219" spans="2:65" s="12" customFormat="1" ht="11.25">
      <c r="B219" s="145"/>
      <c r="D219" s="146" t="s">
        <v>147</v>
      </c>
      <c r="E219" s="147" t="s">
        <v>1</v>
      </c>
      <c r="F219" s="148" t="s">
        <v>343</v>
      </c>
      <c r="H219" s="149">
        <v>1920</v>
      </c>
      <c r="I219" s="150"/>
      <c r="L219" s="145"/>
      <c r="M219" s="151"/>
      <c r="T219" s="152"/>
      <c r="AT219" s="147" t="s">
        <v>147</v>
      </c>
      <c r="AU219" s="147" t="s">
        <v>86</v>
      </c>
      <c r="AV219" s="12" t="s">
        <v>86</v>
      </c>
      <c r="AW219" s="12" t="s">
        <v>33</v>
      </c>
      <c r="AX219" s="12" t="s">
        <v>76</v>
      </c>
      <c r="AY219" s="147" t="s">
        <v>139</v>
      </c>
    </row>
    <row r="220" spans="2:65" s="13" customFormat="1" ht="11.25">
      <c r="B220" s="153"/>
      <c r="D220" s="146" t="s">
        <v>147</v>
      </c>
      <c r="E220" s="154" t="s">
        <v>1</v>
      </c>
      <c r="F220" s="155" t="s">
        <v>149</v>
      </c>
      <c r="H220" s="156">
        <v>1920</v>
      </c>
      <c r="I220" s="157"/>
      <c r="L220" s="153"/>
      <c r="M220" s="158"/>
      <c r="T220" s="159"/>
      <c r="AT220" s="154" t="s">
        <v>147</v>
      </c>
      <c r="AU220" s="154" t="s">
        <v>86</v>
      </c>
      <c r="AV220" s="13" t="s">
        <v>145</v>
      </c>
      <c r="AW220" s="13" t="s">
        <v>33</v>
      </c>
      <c r="AX220" s="13" t="s">
        <v>84</v>
      </c>
      <c r="AY220" s="154" t="s">
        <v>139</v>
      </c>
    </row>
    <row r="221" spans="2:65" s="1" customFormat="1" ht="37.9" customHeight="1">
      <c r="B221" s="30"/>
      <c r="C221" s="131" t="s">
        <v>344</v>
      </c>
      <c r="D221" s="131" t="s">
        <v>141</v>
      </c>
      <c r="E221" s="132" t="s">
        <v>345</v>
      </c>
      <c r="F221" s="133" t="s">
        <v>346</v>
      </c>
      <c r="G221" s="134" t="s">
        <v>144</v>
      </c>
      <c r="H221" s="135">
        <v>64</v>
      </c>
      <c r="I221" s="136"/>
      <c r="J221" s="137">
        <f>ROUND(I221*H221,2)</f>
        <v>0</v>
      </c>
      <c r="K221" s="138"/>
      <c r="L221" s="30"/>
      <c r="M221" s="139" t="s">
        <v>1</v>
      </c>
      <c r="N221" s="140" t="s">
        <v>41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145</v>
      </c>
      <c r="AT221" s="143" t="s">
        <v>141</v>
      </c>
      <c r="AU221" s="143" t="s">
        <v>86</v>
      </c>
      <c r="AY221" s="15" t="s">
        <v>139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5" t="s">
        <v>84</v>
      </c>
      <c r="BK221" s="144">
        <f>ROUND(I221*H221,2)</f>
        <v>0</v>
      </c>
      <c r="BL221" s="15" t="s">
        <v>145</v>
      </c>
      <c r="BM221" s="143" t="s">
        <v>347</v>
      </c>
    </row>
    <row r="222" spans="2:65" s="1" customFormat="1" ht="21.75" customHeight="1">
      <c r="B222" s="30"/>
      <c r="C222" s="160" t="s">
        <v>348</v>
      </c>
      <c r="D222" s="160" t="s">
        <v>225</v>
      </c>
      <c r="E222" s="161" t="s">
        <v>349</v>
      </c>
      <c r="F222" s="162" t="s">
        <v>350</v>
      </c>
      <c r="G222" s="163" t="s">
        <v>221</v>
      </c>
      <c r="H222" s="164">
        <v>10</v>
      </c>
      <c r="I222" s="165"/>
      <c r="J222" s="166">
        <f>ROUND(I222*H222,2)</f>
        <v>0</v>
      </c>
      <c r="K222" s="167"/>
      <c r="L222" s="168"/>
      <c r="M222" s="169" t="s">
        <v>1</v>
      </c>
      <c r="N222" s="170" t="s">
        <v>41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176</v>
      </c>
      <c r="AT222" s="143" t="s">
        <v>225</v>
      </c>
      <c r="AU222" s="143" t="s">
        <v>86</v>
      </c>
      <c r="AY222" s="15" t="s">
        <v>139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5" t="s">
        <v>84</v>
      </c>
      <c r="BK222" s="144">
        <f>ROUND(I222*H222,2)</f>
        <v>0</v>
      </c>
      <c r="BL222" s="15" t="s">
        <v>145</v>
      </c>
      <c r="BM222" s="143" t="s">
        <v>351</v>
      </c>
    </row>
    <row r="223" spans="2:65" s="1" customFormat="1" ht="39">
      <c r="B223" s="30"/>
      <c r="D223" s="146" t="s">
        <v>317</v>
      </c>
      <c r="F223" s="171" t="s">
        <v>352</v>
      </c>
      <c r="I223" s="172"/>
      <c r="L223" s="30"/>
      <c r="M223" s="173"/>
      <c r="T223" s="54"/>
      <c r="AT223" s="15" t="s">
        <v>317</v>
      </c>
      <c r="AU223" s="15" t="s">
        <v>86</v>
      </c>
    </row>
    <row r="224" spans="2:65" s="1" customFormat="1" ht="24.2" customHeight="1">
      <c r="B224" s="30"/>
      <c r="C224" s="131" t="s">
        <v>353</v>
      </c>
      <c r="D224" s="131" t="s">
        <v>141</v>
      </c>
      <c r="E224" s="132" t="s">
        <v>354</v>
      </c>
      <c r="F224" s="133" t="s">
        <v>355</v>
      </c>
      <c r="G224" s="134" t="s">
        <v>144</v>
      </c>
      <c r="H224" s="135">
        <v>94</v>
      </c>
      <c r="I224" s="136"/>
      <c r="J224" s="137">
        <f>ROUND(I224*H224,2)</f>
        <v>0</v>
      </c>
      <c r="K224" s="138"/>
      <c r="L224" s="30"/>
      <c r="M224" s="139" t="s">
        <v>1</v>
      </c>
      <c r="N224" s="140" t="s">
        <v>41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145</v>
      </c>
      <c r="AT224" s="143" t="s">
        <v>141</v>
      </c>
      <c r="AU224" s="143" t="s">
        <v>86</v>
      </c>
      <c r="AY224" s="15" t="s">
        <v>139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5" t="s">
        <v>84</v>
      </c>
      <c r="BK224" s="144">
        <f>ROUND(I224*H224,2)</f>
        <v>0</v>
      </c>
      <c r="BL224" s="15" t="s">
        <v>145</v>
      </c>
      <c r="BM224" s="143" t="s">
        <v>356</v>
      </c>
    </row>
    <row r="225" spans="2:65" s="1" customFormat="1" ht="24.2" customHeight="1">
      <c r="B225" s="30"/>
      <c r="C225" s="131" t="s">
        <v>357</v>
      </c>
      <c r="D225" s="131" t="s">
        <v>141</v>
      </c>
      <c r="E225" s="132" t="s">
        <v>358</v>
      </c>
      <c r="F225" s="133" t="s">
        <v>359</v>
      </c>
      <c r="G225" s="134" t="s">
        <v>144</v>
      </c>
      <c r="H225" s="135">
        <v>107</v>
      </c>
      <c r="I225" s="136"/>
      <c r="J225" s="137">
        <f>ROUND(I225*H225,2)</f>
        <v>0</v>
      </c>
      <c r="K225" s="138"/>
      <c r="L225" s="30"/>
      <c r="M225" s="139" t="s">
        <v>1</v>
      </c>
      <c r="N225" s="140" t="s">
        <v>41</v>
      </c>
      <c r="P225" s="141">
        <f>O225*H225</f>
        <v>0</v>
      </c>
      <c r="Q225" s="141">
        <v>3.8850000000000003E-2</v>
      </c>
      <c r="R225" s="141">
        <f>Q225*H225</f>
        <v>4.1569500000000001</v>
      </c>
      <c r="S225" s="141">
        <v>0</v>
      </c>
      <c r="T225" s="142">
        <f>S225*H225</f>
        <v>0</v>
      </c>
      <c r="AR225" s="143" t="s">
        <v>145</v>
      </c>
      <c r="AT225" s="143" t="s">
        <v>141</v>
      </c>
      <c r="AU225" s="143" t="s">
        <v>86</v>
      </c>
      <c r="AY225" s="15" t="s">
        <v>139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5" t="s">
        <v>84</v>
      </c>
      <c r="BK225" s="144">
        <f>ROUND(I225*H225,2)</f>
        <v>0</v>
      </c>
      <c r="BL225" s="15" t="s">
        <v>145</v>
      </c>
      <c r="BM225" s="143" t="s">
        <v>360</v>
      </c>
    </row>
    <row r="226" spans="2:65" s="1" customFormat="1" ht="24.2" customHeight="1">
      <c r="B226" s="30"/>
      <c r="C226" s="131" t="s">
        <v>361</v>
      </c>
      <c r="D226" s="131" t="s">
        <v>141</v>
      </c>
      <c r="E226" s="132" t="s">
        <v>362</v>
      </c>
      <c r="F226" s="133" t="s">
        <v>363</v>
      </c>
      <c r="G226" s="134" t="s">
        <v>144</v>
      </c>
      <c r="H226" s="135">
        <v>55</v>
      </c>
      <c r="I226" s="136"/>
      <c r="J226" s="137">
        <f>ROUND(I226*H226,2)</f>
        <v>0</v>
      </c>
      <c r="K226" s="138"/>
      <c r="L226" s="30"/>
      <c r="M226" s="139" t="s">
        <v>1</v>
      </c>
      <c r="N226" s="140" t="s">
        <v>41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145</v>
      </c>
      <c r="AT226" s="143" t="s">
        <v>141</v>
      </c>
      <c r="AU226" s="143" t="s">
        <v>86</v>
      </c>
      <c r="AY226" s="15" t="s">
        <v>139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5" t="s">
        <v>84</v>
      </c>
      <c r="BK226" s="144">
        <f>ROUND(I226*H226,2)</f>
        <v>0</v>
      </c>
      <c r="BL226" s="15" t="s">
        <v>145</v>
      </c>
      <c r="BM226" s="143" t="s">
        <v>364</v>
      </c>
    </row>
    <row r="227" spans="2:65" s="1" customFormat="1" ht="24.2" customHeight="1">
      <c r="B227" s="30"/>
      <c r="C227" s="131" t="s">
        <v>365</v>
      </c>
      <c r="D227" s="131" t="s">
        <v>141</v>
      </c>
      <c r="E227" s="132" t="s">
        <v>366</v>
      </c>
      <c r="F227" s="133" t="s">
        <v>367</v>
      </c>
      <c r="G227" s="134" t="s">
        <v>144</v>
      </c>
      <c r="H227" s="135">
        <v>107</v>
      </c>
      <c r="I227" s="136"/>
      <c r="J227" s="137">
        <f>ROUND(I227*H227,2)</f>
        <v>0</v>
      </c>
      <c r="K227" s="138"/>
      <c r="L227" s="30"/>
      <c r="M227" s="139" t="s">
        <v>1</v>
      </c>
      <c r="N227" s="140" t="s">
        <v>41</v>
      </c>
      <c r="P227" s="141">
        <f>O227*H227</f>
        <v>0</v>
      </c>
      <c r="Q227" s="141">
        <v>1.0924299999999999E-3</v>
      </c>
      <c r="R227" s="141">
        <f>Q227*H227</f>
        <v>0.11689000999999999</v>
      </c>
      <c r="S227" s="141">
        <v>0</v>
      </c>
      <c r="T227" s="142">
        <f>S227*H227</f>
        <v>0</v>
      </c>
      <c r="AR227" s="143" t="s">
        <v>145</v>
      </c>
      <c r="AT227" s="143" t="s">
        <v>141</v>
      </c>
      <c r="AU227" s="143" t="s">
        <v>86</v>
      </c>
      <c r="AY227" s="15" t="s">
        <v>139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5" t="s">
        <v>84</v>
      </c>
      <c r="BK227" s="144">
        <f>ROUND(I227*H227,2)</f>
        <v>0</v>
      </c>
      <c r="BL227" s="15" t="s">
        <v>145</v>
      </c>
      <c r="BM227" s="143" t="s">
        <v>368</v>
      </c>
    </row>
    <row r="228" spans="2:65" s="11" customFormat="1" ht="22.9" customHeight="1">
      <c r="B228" s="119"/>
      <c r="D228" s="120" t="s">
        <v>75</v>
      </c>
      <c r="E228" s="129" t="s">
        <v>369</v>
      </c>
      <c r="F228" s="129" t="s">
        <v>370</v>
      </c>
      <c r="I228" s="122"/>
      <c r="J228" s="130">
        <f>BK228</f>
        <v>0</v>
      </c>
      <c r="L228" s="119"/>
      <c r="M228" s="124"/>
      <c r="P228" s="125">
        <f>SUM(P229:P240)</f>
        <v>0</v>
      </c>
      <c r="R228" s="125">
        <f>SUM(R229:R240)</f>
        <v>0</v>
      </c>
      <c r="T228" s="126">
        <f>SUM(T229:T240)</f>
        <v>0</v>
      </c>
      <c r="AR228" s="120" t="s">
        <v>84</v>
      </c>
      <c r="AT228" s="127" t="s">
        <v>75</v>
      </c>
      <c r="AU228" s="127" t="s">
        <v>84</v>
      </c>
      <c r="AY228" s="120" t="s">
        <v>139</v>
      </c>
      <c r="BK228" s="128">
        <f>SUM(BK229:BK240)</f>
        <v>0</v>
      </c>
    </row>
    <row r="229" spans="2:65" s="1" customFormat="1" ht="24.2" customHeight="1">
      <c r="B229" s="30"/>
      <c r="C229" s="131" t="s">
        <v>371</v>
      </c>
      <c r="D229" s="131" t="s">
        <v>141</v>
      </c>
      <c r="E229" s="132" t="s">
        <v>372</v>
      </c>
      <c r="F229" s="133" t="s">
        <v>373</v>
      </c>
      <c r="G229" s="134" t="s">
        <v>189</v>
      </c>
      <c r="H229" s="135">
        <v>24.9</v>
      </c>
      <c r="I229" s="136"/>
      <c r="J229" s="137">
        <f>ROUND(I229*H229,2)</f>
        <v>0</v>
      </c>
      <c r="K229" s="138"/>
      <c r="L229" s="30"/>
      <c r="M229" s="139" t="s">
        <v>1</v>
      </c>
      <c r="N229" s="140" t="s">
        <v>41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145</v>
      </c>
      <c r="AT229" s="143" t="s">
        <v>141</v>
      </c>
      <c r="AU229" s="143" t="s">
        <v>86</v>
      </c>
      <c r="AY229" s="15" t="s">
        <v>139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5" t="s">
        <v>84</v>
      </c>
      <c r="BK229" s="144">
        <f>ROUND(I229*H229,2)</f>
        <v>0</v>
      </c>
      <c r="BL229" s="15" t="s">
        <v>145</v>
      </c>
      <c r="BM229" s="143" t="s">
        <v>374</v>
      </c>
    </row>
    <row r="230" spans="2:65" s="1" customFormat="1" ht="24.2" customHeight="1">
      <c r="B230" s="30"/>
      <c r="C230" s="131" t="s">
        <v>375</v>
      </c>
      <c r="D230" s="131" t="s">
        <v>141</v>
      </c>
      <c r="E230" s="132" t="s">
        <v>376</v>
      </c>
      <c r="F230" s="133" t="s">
        <v>377</v>
      </c>
      <c r="G230" s="134" t="s">
        <v>189</v>
      </c>
      <c r="H230" s="135">
        <v>1805.92</v>
      </c>
      <c r="I230" s="136"/>
      <c r="J230" s="137">
        <f>ROUND(I230*H230,2)</f>
        <v>0</v>
      </c>
      <c r="K230" s="138"/>
      <c r="L230" s="30"/>
      <c r="M230" s="139" t="s">
        <v>1</v>
      </c>
      <c r="N230" s="140" t="s">
        <v>41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145</v>
      </c>
      <c r="AT230" s="143" t="s">
        <v>141</v>
      </c>
      <c r="AU230" s="143" t="s">
        <v>86</v>
      </c>
      <c r="AY230" s="15" t="s">
        <v>139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5" t="s">
        <v>84</v>
      </c>
      <c r="BK230" s="144">
        <f>ROUND(I230*H230,2)</f>
        <v>0</v>
      </c>
      <c r="BL230" s="15" t="s">
        <v>145</v>
      </c>
      <c r="BM230" s="143" t="s">
        <v>378</v>
      </c>
    </row>
    <row r="231" spans="2:65" s="12" customFormat="1" ht="11.25">
      <c r="B231" s="145"/>
      <c r="D231" s="146" t="s">
        <v>147</v>
      </c>
      <c r="E231" s="147" t="s">
        <v>1</v>
      </c>
      <c r="F231" s="148" t="s">
        <v>379</v>
      </c>
      <c r="H231" s="149">
        <v>1805.92</v>
      </c>
      <c r="I231" s="150"/>
      <c r="L231" s="145"/>
      <c r="M231" s="151"/>
      <c r="T231" s="152"/>
      <c r="AT231" s="147" t="s">
        <v>147</v>
      </c>
      <c r="AU231" s="147" t="s">
        <v>86</v>
      </c>
      <c r="AV231" s="12" t="s">
        <v>86</v>
      </c>
      <c r="AW231" s="12" t="s">
        <v>33</v>
      </c>
      <c r="AX231" s="12" t="s">
        <v>76</v>
      </c>
      <c r="AY231" s="147" t="s">
        <v>139</v>
      </c>
    </row>
    <row r="232" spans="2:65" s="13" customFormat="1" ht="11.25">
      <c r="B232" s="153"/>
      <c r="D232" s="146" t="s">
        <v>147</v>
      </c>
      <c r="E232" s="154" t="s">
        <v>1</v>
      </c>
      <c r="F232" s="155" t="s">
        <v>149</v>
      </c>
      <c r="H232" s="156">
        <v>1805.92</v>
      </c>
      <c r="I232" s="157"/>
      <c r="L232" s="153"/>
      <c r="M232" s="158"/>
      <c r="T232" s="159"/>
      <c r="AT232" s="154" t="s">
        <v>147</v>
      </c>
      <c r="AU232" s="154" t="s">
        <v>86</v>
      </c>
      <c r="AV232" s="13" t="s">
        <v>145</v>
      </c>
      <c r="AW232" s="13" t="s">
        <v>33</v>
      </c>
      <c r="AX232" s="13" t="s">
        <v>84</v>
      </c>
      <c r="AY232" s="154" t="s">
        <v>139</v>
      </c>
    </row>
    <row r="233" spans="2:65" s="1" customFormat="1" ht="33" customHeight="1">
      <c r="B233" s="30"/>
      <c r="C233" s="131" t="s">
        <v>380</v>
      </c>
      <c r="D233" s="131" t="s">
        <v>141</v>
      </c>
      <c r="E233" s="132" t="s">
        <v>381</v>
      </c>
      <c r="F233" s="133" t="s">
        <v>382</v>
      </c>
      <c r="G233" s="134" t="s">
        <v>189</v>
      </c>
      <c r="H233" s="135">
        <v>6.7039999999999997</v>
      </c>
      <c r="I233" s="136"/>
      <c r="J233" s="137">
        <f>ROUND(I233*H233,2)</f>
        <v>0</v>
      </c>
      <c r="K233" s="138"/>
      <c r="L233" s="30"/>
      <c r="M233" s="139" t="s">
        <v>1</v>
      </c>
      <c r="N233" s="140" t="s">
        <v>41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145</v>
      </c>
      <c r="AT233" s="143" t="s">
        <v>141</v>
      </c>
      <c r="AU233" s="143" t="s">
        <v>86</v>
      </c>
      <c r="AY233" s="15" t="s">
        <v>139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5" t="s">
        <v>84</v>
      </c>
      <c r="BK233" s="144">
        <f>ROUND(I233*H233,2)</f>
        <v>0</v>
      </c>
      <c r="BL233" s="15" t="s">
        <v>145</v>
      </c>
      <c r="BM233" s="143" t="s">
        <v>383</v>
      </c>
    </row>
    <row r="234" spans="2:65" s="12" customFormat="1" ht="11.25">
      <c r="B234" s="145"/>
      <c r="D234" s="146" t="s">
        <v>147</v>
      </c>
      <c r="E234" s="147" t="s">
        <v>1</v>
      </c>
      <c r="F234" s="148" t="s">
        <v>384</v>
      </c>
      <c r="H234" s="149">
        <v>6.7039999999999997</v>
      </c>
      <c r="I234" s="150"/>
      <c r="L234" s="145"/>
      <c r="M234" s="151"/>
      <c r="T234" s="152"/>
      <c r="AT234" s="147" t="s">
        <v>147</v>
      </c>
      <c r="AU234" s="147" t="s">
        <v>86</v>
      </c>
      <c r="AV234" s="12" t="s">
        <v>86</v>
      </c>
      <c r="AW234" s="12" t="s">
        <v>33</v>
      </c>
      <c r="AX234" s="12" t="s">
        <v>76</v>
      </c>
      <c r="AY234" s="147" t="s">
        <v>139</v>
      </c>
    </row>
    <row r="235" spans="2:65" s="13" customFormat="1" ht="11.25">
      <c r="B235" s="153"/>
      <c r="D235" s="146" t="s">
        <v>147</v>
      </c>
      <c r="E235" s="154" t="s">
        <v>1</v>
      </c>
      <c r="F235" s="155" t="s">
        <v>149</v>
      </c>
      <c r="H235" s="156">
        <v>6.7039999999999997</v>
      </c>
      <c r="I235" s="157"/>
      <c r="L235" s="153"/>
      <c r="M235" s="158"/>
      <c r="T235" s="159"/>
      <c r="AT235" s="154" t="s">
        <v>147</v>
      </c>
      <c r="AU235" s="154" t="s">
        <v>86</v>
      </c>
      <c r="AV235" s="13" t="s">
        <v>145</v>
      </c>
      <c r="AW235" s="13" t="s">
        <v>33</v>
      </c>
      <c r="AX235" s="13" t="s">
        <v>84</v>
      </c>
      <c r="AY235" s="154" t="s">
        <v>139</v>
      </c>
    </row>
    <row r="236" spans="2:65" s="1" customFormat="1" ht="37.9" customHeight="1">
      <c r="B236" s="30"/>
      <c r="C236" s="131" t="s">
        <v>385</v>
      </c>
      <c r="D236" s="131" t="s">
        <v>141</v>
      </c>
      <c r="E236" s="132" t="s">
        <v>386</v>
      </c>
      <c r="F236" s="133" t="s">
        <v>387</v>
      </c>
      <c r="G236" s="134" t="s">
        <v>189</v>
      </c>
      <c r="H236" s="135">
        <v>5.46</v>
      </c>
      <c r="I236" s="136"/>
      <c r="J236" s="137">
        <f>ROUND(I236*H236,2)</f>
        <v>0</v>
      </c>
      <c r="K236" s="138"/>
      <c r="L236" s="30"/>
      <c r="M236" s="139" t="s">
        <v>1</v>
      </c>
      <c r="N236" s="140" t="s">
        <v>41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145</v>
      </c>
      <c r="AT236" s="143" t="s">
        <v>141</v>
      </c>
      <c r="AU236" s="143" t="s">
        <v>86</v>
      </c>
      <c r="AY236" s="15" t="s">
        <v>139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5" t="s">
        <v>84</v>
      </c>
      <c r="BK236" s="144">
        <f>ROUND(I236*H236,2)</f>
        <v>0</v>
      </c>
      <c r="BL236" s="15" t="s">
        <v>145</v>
      </c>
      <c r="BM236" s="143" t="s">
        <v>388</v>
      </c>
    </row>
    <row r="237" spans="2:65" s="12" customFormat="1" ht="11.25">
      <c r="B237" s="145"/>
      <c r="D237" s="146" t="s">
        <v>147</v>
      </c>
      <c r="E237" s="147" t="s">
        <v>1</v>
      </c>
      <c r="F237" s="148" t="s">
        <v>389</v>
      </c>
      <c r="H237" s="149">
        <v>5.46</v>
      </c>
      <c r="I237" s="150"/>
      <c r="L237" s="145"/>
      <c r="M237" s="151"/>
      <c r="T237" s="152"/>
      <c r="AT237" s="147" t="s">
        <v>147</v>
      </c>
      <c r="AU237" s="147" t="s">
        <v>86</v>
      </c>
      <c r="AV237" s="12" t="s">
        <v>86</v>
      </c>
      <c r="AW237" s="12" t="s">
        <v>33</v>
      </c>
      <c r="AX237" s="12" t="s">
        <v>76</v>
      </c>
      <c r="AY237" s="147" t="s">
        <v>139</v>
      </c>
    </row>
    <row r="238" spans="2:65" s="13" customFormat="1" ht="11.25">
      <c r="B238" s="153"/>
      <c r="D238" s="146" t="s">
        <v>147</v>
      </c>
      <c r="E238" s="154" t="s">
        <v>1</v>
      </c>
      <c r="F238" s="155" t="s">
        <v>149</v>
      </c>
      <c r="H238" s="156">
        <v>5.46</v>
      </c>
      <c r="I238" s="157"/>
      <c r="L238" s="153"/>
      <c r="M238" s="158"/>
      <c r="T238" s="159"/>
      <c r="AT238" s="154" t="s">
        <v>147</v>
      </c>
      <c r="AU238" s="154" t="s">
        <v>86</v>
      </c>
      <c r="AV238" s="13" t="s">
        <v>145</v>
      </c>
      <c r="AW238" s="13" t="s">
        <v>33</v>
      </c>
      <c r="AX238" s="13" t="s">
        <v>84</v>
      </c>
      <c r="AY238" s="154" t="s">
        <v>139</v>
      </c>
    </row>
    <row r="239" spans="2:65" s="1" customFormat="1" ht="21.75" customHeight="1">
      <c r="B239" s="30"/>
      <c r="C239" s="131" t="s">
        <v>390</v>
      </c>
      <c r="D239" s="131" t="s">
        <v>141</v>
      </c>
      <c r="E239" s="132" t="s">
        <v>391</v>
      </c>
      <c r="F239" s="133" t="s">
        <v>392</v>
      </c>
      <c r="G239" s="134" t="s">
        <v>221</v>
      </c>
      <c r="H239" s="135">
        <v>17</v>
      </c>
      <c r="I239" s="136"/>
      <c r="J239" s="137">
        <f>ROUND(I239*H239,2)</f>
        <v>0</v>
      </c>
      <c r="K239" s="138"/>
      <c r="L239" s="30"/>
      <c r="M239" s="139" t="s">
        <v>1</v>
      </c>
      <c r="N239" s="140" t="s">
        <v>41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145</v>
      </c>
      <c r="AT239" s="143" t="s">
        <v>141</v>
      </c>
      <c r="AU239" s="143" t="s">
        <v>86</v>
      </c>
      <c r="AY239" s="15" t="s">
        <v>139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5" t="s">
        <v>84</v>
      </c>
      <c r="BK239" s="144">
        <f>ROUND(I239*H239,2)</f>
        <v>0</v>
      </c>
      <c r="BL239" s="15" t="s">
        <v>145</v>
      </c>
      <c r="BM239" s="143" t="s">
        <v>393</v>
      </c>
    </row>
    <row r="240" spans="2:65" s="1" customFormat="1" ht="16.5" customHeight="1">
      <c r="B240" s="30"/>
      <c r="C240" s="131" t="s">
        <v>394</v>
      </c>
      <c r="D240" s="131" t="s">
        <v>141</v>
      </c>
      <c r="E240" s="132" t="s">
        <v>395</v>
      </c>
      <c r="F240" s="133" t="s">
        <v>396</v>
      </c>
      <c r="G240" s="134" t="s">
        <v>189</v>
      </c>
      <c r="H240" s="135">
        <v>24.9</v>
      </c>
      <c r="I240" s="136"/>
      <c r="J240" s="137">
        <f>ROUND(I240*H240,2)</f>
        <v>0</v>
      </c>
      <c r="K240" s="138"/>
      <c r="L240" s="30"/>
      <c r="M240" s="139" t="s">
        <v>1</v>
      </c>
      <c r="N240" s="140" t="s">
        <v>41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145</v>
      </c>
      <c r="AT240" s="143" t="s">
        <v>141</v>
      </c>
      <c r="AU240" s="143" t="s">
        <v>86</v>
      </c>
      <c r="AY240" s="15" t="s">
        <v>139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5" t="s">
        <v>84</v>
      </c>
      <c r="BK240" s="144">
        <f>ROUND(I240*H240,2)</f>
        <v>0</v>
      </c>
      <c r="BL240" s="15" t="s">
        <v>145</v>
      </c>
      <c r="BM240" s="143" t="s">
        <v>397</v>
      </c>
    </row>
    <row r="241" spans="2:65" s="11" customFormat="1" ht="22.9" customHeight="1">
      <c r="B241" s="119"/>
      <c r="D241" s="120" t="s">
        <v>75</v>
      </c>
      <c r="E241" s="129" t="s">
        <v>398</v>
      </c>
      <c r="F241" s="129" t="s">
        <v>399</v>
      </c>
      <c r="I241" s="122"/>
      <c r="J241" s="130">
        <f>BK241</f>
        <v>0</v>
      </c>
      <c r="L241" s="119"/>
      <c r="M241" s="124"/>
      <c r="P241" s="125">
        <f>SUM(P242:P243)</f>
        <v>0</v>
      </c>
      <c r="R241" s="125">
        <f>SUM(R242:R243)</f>
        <v>0</v>
      </c>
      <c r="T241" s="126">
        <f>SUM(T242:T243)</f>
        <v>0</v>
      </c>
      <c r="AR241" s="120" t="s">
        <v>84</v>
      </c>
      <c r="AT241" s="127" t="s">
        <v>75</v>
      </c>
      <c r="AU241" s="127" t="s">
        <v>84</v>
      </c>
      <c r="AY241" s="120" t="s">
        <v>139</v>
      </c>
      <c r="BK241" s="128">
        <f>SUM(BK242:BK243)</f>
        <v>0</v>
      </c>
    </row>
    <row r="242" spans="2:65" s="1" customFormat="1" ht="24.2" customHeight="1">
      <c r="B242" s="30"/>
      <c r="C242" s="131" t="s">
        <v>400</v>
      </c>
      <c r="D242" s="131" t="s">
        <v>141</v>
      </c>
      <c r="E242" s="132" t="s">
        <v>401</v>
      </c>
      <c r="F242" s="133" t="s">
        <v>402</v>
      </c>
      <c r="G242" s="134" t="s">
        <v>189</v>
      </c>
      <c r="H242" s="135">
        <v>40.42</v>
      </c>
      <c r="I242" s="136"/>
      <c r="J242" s="137">
        <f>ROUND(I242*H242,2)</f>
        <v>0</v>
      </c>
      <c r="K242" s="138"/>
      <c r="L242" s="30"/>
      <c r="M242" s="139" t="s">
        <v>1</v>
      </c>
      <c r="N242" s="140" t="s">
        <v>41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145</v>
      </c>
      <c r="AT242" s="143" t="s">
        <v>141</v>
      </c>
      <c r="AU242" s="143" t="s">
        <v>86</v>
      </c>
      <c r="AY242" s="15" t="s">
        <v>139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5" t="s">
        <v>84</v>
      </c>
      <c r="BK242" s="144">
        <f>ROUND(I242*H242,2)</f>
        <v>0</v>
      </c>
      <c r="BL242" s="15" t="s">
        <v>145</v>
      </c>
      <c r="BM242" s="143" t="s">
        <v>403</v>
      </c>
    </row>
    <row r="243" spans="2:65" s="1" customFormat="1" ht="33" customHeight="1">
      <c r="B243" s="30"/>
      <c r="C243" s="131" t="s">
        <v>404</v>
      </c>
      <c r="D243" s="131" t="s">
        <v>141</v>
      </c>
      <c r="E243" s="132" t="s">
        <v>405</v>
      </c>
      <c r="F243" s="133" t="s">
        <v>406</v>
      </c>
      <c r="G243" s="134" t="s">
        <v>189</v>
      </c>
      <c r="H243" s="135">
        <v>40.42</v>
      </c>
      <c r="I243" s="136"/>
      <c r="J243" s="137">
        <f>ROUND(I243*H243,2)</f>
        <v>0</v>
      </c>
      <c r="K243" s="138"/>
      <c r="L243" s="30"/>
      <c r="M243" s="139" t="s">
        <v>1</v>
      </c>
      <c r="N243" s="140" t="s">
        <v>41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145</v>
      </c>
      <c r="AT243" s="143" t="s">
        <v>141</v>
      </c>
      <c r="AU243" s="143" t="s">
        <v>86</v>
      </c>
      <c r="AY243" s="15" t="s">
        <v>139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5" t="s">
        <v>84</v>
      </c>
      <c r="BK243" s="144">
        <f>ROUND(I243*H243,2)</f>
        <v>0</v>
      </c>
      <c r="BL243" s="15" t="s">
        <v>145</v>
      </c>
      <c r="BM243" s="143" t="s">
        <v>407</v>
      </c>
    </row>
    <row r="244" spans="2:65" s="11" customFormat="1" ht="25.9" customHeight="1">
      <c r="B244" s="119"/>
      <c r="D244" s="120" t="s">
        <v>75</v>
      </c>
      <c r="E244" s="121" t="s">
        <v>408</v>
      </c>
      <c r="F244" s="121" t="s">
        <v>409</v>
      </c>
      <c r="I244" s="122"/>
      <c r="J244" s="123">
        <f>BK244</f>
        <v>0</v>
      </c>
      <c r="L244" s="119"/>
      <c r="M244" s="174"/>
      <c r="N244" s="175"/>
      <c r="O244" s="175"/>
      <c r="P244" s="176">
        <v>0</v>
      </c>
      <c r="Q244" s="175"/>
      <c r="R244" s="176">
        <v>0</v>
      </c>
      <c r="S244" s="175"/>
      <c r="T244" s="177">
        <v>0</v>
      </c>
      <c r="AR244" s="120" t="s">
        <v>145</v>
      </c>
      <c r="AT244" s="127" t="s">
        <v>75</v>
      </c>
      <c r="AU244" s="127" t="s">
        <v>76</v>
      </c>
      <c r="AY244" s="120" t="s">
        <v>139</v>
      </c>
      <c r="BK244" s="128">
        <v>0</v>
      </c>
    </row>
    <row r="245" spans="2:65" s="1" customFormat="1" ht="6.95" customHeight="1">
      <c r="B245" s="42"/>
      <c r="C245" s="43"/>
      <c r="D245" s="43"/>
      <c r="E245" s="43"/>
      <c r="F245" s="43"/>
      <c r="G245" s="43"/>
      <c r="H245" s="43"/>
      <c r="I245" s="43"/>
      <c r="J245" s="43"/>
      <c r="K245" s="43"/>
      <c r="L245" s="30"/>
    </row>
  </sheetData>
  <sheetProtection algorithmName="SHA-512" hashValue="XHzwoR9txn7Z9nwtlADTRWPPJA+kPIqy83OD7uf5ecDXaXuyjKMM42tbfyKadQSRpRcHbdz7Zw3w9T9U21m2oA==" saltValue="5z0YvmUmIkyHsluSKHE7cqyGbHrt5vP6upt/gVFr97j590cjE7bR/xKtDFe0TOLpXdTHytnLkePXKNkJlr3dNg==" spinCount="100000" sheet="1" objects="1" scenarios="1" formatColumns="0" formatRows="0" autoFilter="0"/>
  <autoFilter ref="C126:K244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4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4" t="str">
        <f>'Rekapitulace stavby'!K6</f>
        <v>Oprava mostů v úseku Č. Krumlov – Kájov</v>
      </c>
      <c r="F7" s="225"/>
      <c r="G7" s="225"/>
      <c r="H7" s="225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186" t="s">
        <v>410</v>
      </c>
      <c r="F9" s="226"/>
      <c r="G9" s="226"/>
      <c r="H9" s="22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22. 11. 2022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7" t="str">
        <f>'Rekapitulace stavby'!E14</f>
        <v>Vyplň údaj</v>
      </c>
      <c r="F18" s="208"/>
      <c r="G18" s="208"/>
      <c r="H18" s="20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21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ROUND((SUM(BE119:BE153)),  2)</f>
        <v>0</v>
      </c>
      <c r="I33" s="90">
        <v>0.21</v>
      </c>
      <c r="J33" s="89">
        <f>ROUND(((SUM(BE119:BE153))*I33),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ROUND((SUM(BF119:BF153)),  2)</f>
        <v>0</v>
      </c>
      <c r="I34" s="90">
        <v>0.15</v>
      </c>
      <c r="J34" s="89">
        <f>ROUND(((SUM(BF119:BF153))*I34),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ROUND((SUM(BG119:BG153)),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ROUND((SUM(BH119:BH153)),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ROUND((SUM(BI119:BI153)),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4" t="str">
        <f>E7</f>
        <v>Oprava mostů v úseku Č. Krumlov – Kájov</v>
      </c>
      <c r="F85" s="225"/>
      <c r="G85" s="225"/>
      <c r="H85" s="225"/>
      <c r="L85" s="30"/>
    </row>
    <row r="86" spans="2:47" s="1" customFormat="1" ht="12" customHeight="1">
      <c r="B86" s="30"/>
      <c r="C86" s="25" t="s">
        <v>106</v>
      </c>
      <c r="L86" s="30"/>
    </row>
    <row r="87" spans="2:47" s="1" customFormat="1" ht="16.5" customHeight="1">
      <c r="B87" s="30"/>
      <c r="E87" s="186" t="str">
        <f>E9</f>
        <v>SO1-02 - Železniční svršek 30,030</v>
      </c>
      <c r="F87" s="226"/>
      <c r="G87" s="226"/>
      <c r="H87" s="22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22. 11. 2022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Správa železnic, státní organizace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111</v>
      </c>
      <c r="J96" s="64">
        <f>J119</f>
        <v>0</v>
      </c>
      <c r="L96" s="30"/>
      <c r="AU96" s="15" t="s">
        <v>112</v>
      </c>
    </row>
    <row r="97" spans="2:12" s="8" customFormat="1" ht="24.95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9" customFormat="1" ht="19.899999999999999" customHeight="1">
      <c r="B98" s="106"/>
      <c r="D98" s="107" t="s">
        <v>118</v>
      </c>
      <c r="E98" s="108"/>
      <c r="F98" s="108"/>
      <c r="G98" s="108"/>
      <c r="H98" s="108"/>
      <c r="I98" s="108"/>
      <c r="J98" s="109">
        <f>J121</f>
        <v>0</v>
      </c>
      <c r="L98" s="106"/>
    </row>
    <row r="99" spans="2:12" s="8" customFormat="1" ht="24.95" customHeight="1">
      <c r="B99" s="102"/>
      <c r="D99" s="103" t="s">
        <v>123</v>
      </c>
      <c r="E99" s="104"/>
      <c r="F99" s="104"/>
      <c r="G99" s="104"/>
      <c r="H99" s="104"/>
      <c r="I99" s="104"/>
      <c r="J99" s="105">
        <f>J152</f>
        <v>0</v>
      </c>
      <c r="L99" s="102"/>
    </row>
    <row r="100" spans="2:12" s="1" customFormat="1" ht="21.75" customHeight="1">
      <c r="B100" s="30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124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16.5" customHeight="1">
      <c r="B109" s="30"/>
      <c r="E109" s="224" t="str">
        <f>E7</f>
        <v>Oprava mostů v úseku Č. Krumlov – Kájov</v>
      </c>
      <c r="F109" s="225"/>
      <c r="G109" s="225"/>
      <c r="H109" s="225"/>
      <c r="L109" s="30"/>
    </row>
    <row r="110" spans="2:12" s="1" customFormat="1" ht="12" customHeight="1">
      <c r="B110" s="30"/>
      <c r="C110" s="25" t="s">
        <v>106</v>
      </c>
      <c r="L110" s="30"/>
    </row>
    <row r="111" spans="2:12" s="1" customFormat="1" ht="16.5" customHeight="1">
      <c r="B111" s="30"/>
      <c r="E111" s="186" t="str">
        <f>E9</f>
        <v>SO1-02 - Železniční svršek 30,030</v>
      </c>
      <c r="F111" s="226"/>
      <c r="G111" s="226"/>
      <c r="H111" s="226"/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 xml:space="preserve"> </v>
      </c>
      <c r="I113" s="25" t="s">
        <v>22</v>
      </c>
      <c r="J113" s="50" t="str">
        <f>IF(J12="","",J12)</f>
        <v>22. 11. 2022</v>
      </c>
      <c r="L113" s="30"/>
    </row>
    <row r="114" spans="2:65" s="1" customFormat="1" ht="6.95" customHeight="1">
      <c r="B114" s="30"/>
      <c r="L114" s="30"/>
    </row>
    <row r="115" spans="2:65" s="1" customFormat="1" ht="15.2" customHeight="1">
      <c r="B115" s="30"/>
      <c r="C115" s="25" t="s">
        <v>24</v>
      </c>
      <c r="F115" s="23" t="str">
        <f>E15</f>
        <v>Správa železnic, státní organizace</v>
      </c>
      <c r="I115" s="25" t="s">
        <v>32</v>
      </c>
      <c r="J115" s="28" t="str">
        <f>E21</f>
        <v xml:space="preserve"> </v>
      </c>
      <c r="L115" s="30"/>
    </row>
    <row r="116" spans="2:65" s="1" customFormat="1" ht="15.2" customHeight="1">
      <c r="B116" s="30"/>
      <c r="C116" s="25" t="s">
        <v>30</v>
      </c>
      <c r="F116" s="23" t="str">
        <f>IF(E18="","",E18)</f>
        <v>Vyplň údaj</v>
      </c>
      <c r="I116" s="25" t="s">
        <v>34</v>
      </c>
      <c r="J116" s="28" t="str">
        <f>E24</f>
        <v xml:space="preserve"> </v>
      </c>
      <c r="L116" s="30"/>
    </row>
    <row r="117" spans="2:65" s="1" customFormat="1" ht="10.35" customHeight="1">
      <c r="B117" s="30"/>
      <c r="L117" s="30"/>
    </row>
    <row r="118" spans="2:65" s="10" customFormat="1" ht="29.25" customHeight="1">
      <c r="B118" s="110"/>
      <c r="C118" s="111" t="s">
        <v>125</v>
      </c>
      <c r="D118" s="112" t="s">
        <v>61</v>
      </c>
      <c r="E118" s="112" t="s">
        <v>57</v>
      </c>
      <c r="F118" s="112" t="s">
        <v>58</v>
      </c>
      <c r="G118" s="112" t="s">
        <v>126</v>
      </c>
      <c r="H118" s="112" t="s">
        <v>127</v>
      </c>
      <c r="I118" s="112" t="s">
        <v>128</v>
      </c>
      <c r="J118" s="113" t="s">
        <v>110</v>
      </c>
      <c r="K118" s="114" t="s">
        <v>129</v>
      </c>
      <c r="L118" s="110"/>
      <c r="M118" s="57" t="s">
        <v>1</v>
      </c>
      <c r="N118" s="58" t="s">
        <v>40</v>
      </c>
      <c r="O118" s="58" t="s">
        <v>130</v>
      </c>
      <c r="P118" s="58" t="s">
        <v>131</v>
      </c>
      <c r="Q118" s="58" t="s">
        <v>132</v>
      </c>
      <c r="R118" s="58" t="s">
        <v>133</v>
      </c>
      <c r="S118" s="58" t="s">
        <v>134</v>
      </c>
      <c r="T118" s="59" t="s">
        <v>135</v>
      </c>
    </row>
    <row r="119" spans="2:65" s="1" customFormat="1" ht="22.9" customHeight="1">
      <c r="B119" s="30"/>
      <c r="C119" s="62" t="s">
        <v>136</v>
      </c>
      <c r="J119" s="115">
        <f>BK119</f>
        <v>0</v>
      </c>
      <c r="L119" s="30"/>
      <c r="M119" s="60"/>
      <c r="N119" s="51"/>
      <c r="O119" s="51"/>
      <c r="P119" s="116">
        <f>P120+P152</f>
        <v>0</v>
      </c>
      <c r="Q119" s="51"/>
      <c r="R119" s="116">
        <f>R120+R152</f>
        <v>5.1820700000000004</v>
      </c>
      <c r="S119" s="51"/>
      <c r="T119" s="117">
        <f>T120+T152</f>
        <v>0</v>
      </c>
      <c r="AT119" s="15" t="s">
        <v>75</v>
      </c>
      <c r="AU119" s="15" t="s">
        <v>112</v>
      </c>
      <c r="BK119" s="118">
        <f>BK120+BK152</f>
        <v>0</v>
      </c>
    </row>
    <row r="120" spans="2:65" s="11" customFormat="1" ht="25.9" customHeight="1">
      <c r="B120" s="119"/>
      <c r="D120" s="120" t="s">
        <v>75</v>
      </c>
      <c r="E120" s="121" t="s">
        <v>137</v>
      </c>
      <c r="F120" s="121" t="s">
        <v>138</v>
      </c>
      <c r="I120" s="122"/>
      <c r="J120" s="123">
        <f>BK120</f>
        <v>0</v>
      </c>
      <c r="L120" s="119"/>
      <c r="M120" s="124"/>
      <c r="P120" s="125">
        <f>P121</f>
        <v>0</v>
      </c>
      <c r="R120" s="125">
        <f>R121</f>
        <v>5.1820700000000004</v>
      </c>
      <c r="T120" s="126">
        <f>T121</f>
        <v>0</v>
      </c>
      <c r="AR120" s="120" t="s">
        <v>84</v>
      </c>
      <c r="AT120" s="127" t="s">
        <v>75</v>
      </c>
      <c r="AU120" s="127" t="s">
        <v>76</v>
      </c>
      <c r="AY120" s="120" t="s">
        <v>139</v>
      </c>
      <c r="BK120" s="128">
        <f>BK121</f>
        <v>0</v>
      </c>
    </row>
    <row r="121" spans="2:65" s="11" customFormat="1" ht="22.9" customHeight="1">
      <c r="B121" s="119"/>
      <c r="D121" s="120" t="s">
        <v>75</v>
      </c>
      <c r="E121" s="129" t="s">
        <v>164</v>
      </c>
      <c r="F121" s="129" t="s">
        <v>217</v>
      </c>
      <c r="I121" s="122"/>
      <c r="J121" s="130">
        <f>BK121</f>
        <v>0</v>
      </c>
      <c r="L121" s="119"/>
      <c r="M121" s="124"/>
      <c r="P121" s="125">
        <f>SUM(P122:P151)</f>
        <v>0</v>
      </c>
      <c r="R121" s="125">
        <f>SUM(R122:R151)</f>
        <v>5.1820700000000004</v>
      </c>
      <c r="T121" s="126">
        <f>SUM(T122:T151)</f>
        <v>0</v>
      </c>
      <c r="AR121" s="120" t="s">
        <v>84</v>
      </c>
      <c r="AT121" s="127" t="s">
        <v>75</v>
      </c>
      <c r="AU121" s="127" t="s">
        <v>84</v>
      </c>
      <c r="AY121" s="120" t="s">
        <v>139</v>
      </c>
      <c r="BK121" s="128">
        <f>SUM(BK122:BK151)</f>
        <v>0</v>
      </c>
    </row>
    <row r="122" spans="2:65" s="1" customFormat="1" ht="16.5" customHeight="1">
      <c r="B122" s="30"/>
      <c r="C122" s="160" t="s">
        <v>84</v>
      </c>
      <c r="D122" s="160" t="s">
        <v>225</v>
      </c>
      <c r="E122" s="161" t="s">
        <v>411</v>
      </c>
      <c r="F122" s="162" t="s">
        <v>412</v>
      </c>
      <c r="G122" s="163" t="s">
        <v>189</v>
      </c>
      <c r="H122" s="164">
        <v>5</v>
      </c>
      <c r="I122" s="165"/>
      <c r="J122" s="166">
        <f>ROUND(I122*H122,2)</f>
        <v>0</v>
      </c>
      <c r="K122" s="167"/>
      <c r="L122" s="168"/>
      <c r="M122" s="169" t="s">
        <v>1</v>
      </c>
      <c r="N122" s="170" t="s">
        <v>41</v>
      </c>
      <c r="P122" s="141">
        <f>O122*H122</f>
        <v>0</v>
      </c>
      <c r="Q122" s="141">
        <v>1</v>
      </c>
      <c r="R122" s="141">
        <f>Q122*H122</f>
        <v>5</v>
      </c>
      <c r="S122" s="141">
        <v>0</v>
      </c>
      <c r="T122" s="142">
        <f>S122*H122</f>
        <v>0</v>
      </c>
      <c r="AR122" s="143" t="s">
        <v>176</v>
      </c>
      <c r="AT122" s="143" t="s">
        <v>225</v>
      </c>
      <c r="AU122" s="143" t="s">
        <v>86</v>
      </c>
      <c r="AY122" s="15" t="s">
        <v>139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5" t="s">
        <v>84</v>
      </c>
      <c r="BK122" s="144">
        <f>ROUND(I122*H122,2)</f>
        <v>0</v>
      </c>
      <c r="BL122" s="15" t="s">
        <v>145</v>
      </c>
      <c r="BM122" s="143" t="s">
        <v>413</v>
      </c>
    </row>
    <row r="123" spans="2:65" s="1" customFormat="1" ht="24.2" customHeight="1">
      <c r="B123" s="30"/>
      <c r="C123" s="131" t="s">
        <v>86</v>
      </c>
      <c r="D123" s="131" t="s">
        <v>141</v>
      </c>
      <c r="E123" s="132" t="s">
        <v>414</v>
      </c>
      <c r="F123" s="133" t="s">
        <v>415</v>
      </c>
      <c r="G123" s="134" t="s">
        <v>156</v>
      </c>
      <c r="H123" s="135">
        <v>30</v>
      </c>
      <c r="I123" s="136"/>
      <c r="J123" s="137">
        <f>ROUND(I123*H123,2)</f>
        <v>0</v>
      </c>
      <c r="K123" s="138"/>
      <c r="L123" s="30"/>
      <c r="M123" s="139" t="s">
        <v>1</v>
      </c>
      <c r="N123" s="140" t="s">
        <v>41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145</v>
      </c>
      <c r="AT123" s="143" t="s">
        <v>141</v>
      </c>
      <c r="AU123" s="143" t="s">
        <v>86</v>
      </c>
      <c r="AY123" s="15" t="s">
        <v>139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84</v>
      </c>
      <c r="BK123" s="144">
        <f>ROUND(I123*H123,2)</f>
        <v>0</v>
      </c>
      <c r="BL123" s="15" t="s">
        <v>145</v>
      </c>
      <c r="BM123" s="143" t="s">
        <v>416</v>
      </c>
    </row>
    <row r="124" spans="2:65" s="1" customFormat="1" ht="19.5">
      <c r="B124" s="30"/>
      <c r="D124" s="146" t="s">
        <v>317</v>
      </c>
      <c r="F124" s="171" t="s">
        <v>417</v>
      </c>
      <c r="I124" s="172"/>
      <c r="L124" s="30"/>
      <c r="M124" s="173"/>
      <c r="T124" s="54"/>
      <c r="AT124" s="15" t="s">
        <v>317</v>
      </c>
      <c r="AU124" s="15" t="s">
        <v>86</v>
      </c>
    </row>
    <row r="125" spans="2:65" s="12" customFormat="1" ht="11.25">
      <c r="B125" s="145"/>
      <c r="D125" s="146" t="s">
        <v>147</v>
      </c>
      <c r="E125" s="147" t="s">
        <v>1</v>
      </c>
      <c r="F125" s="148" t="s">
        <v>418</v>
      </c>
      <c r="H125" s="149">
        <v>30</v>
      </c>
      <c r="I125" s="150"/>
      <c r="L125" s="145"/>
      <c r="M125" s="151"/>
      <c r="T125" s="152"/>
      <c r="AT125" s="147" t="s">
        <v>147</v>
      </c>
      <c r="AU125" s="147" t="s">
        <v>86</v>
      </c>
      <c r="AV125" s="12" t="s">
        <v>86</v>
      </c>
      <c r="AW125" s="12" t="s">
        <v>33</v>
      </c>
      <c r="AX125" s="12" t="s">
        <v>76</v>
      </c>
      <c r="AY125" s="147" t="s">
        <v>139</v>
      </c>
    </row>
    <row r="126" spans="2:65" s="13" customFormat="1" ht="11.25">
      <c r="B126" s="153"/>
      <c r="D126" s="146" t="s">
        <v>147</v>
      </c>
      <c r="E126" s="154" t="s">
        <v>1</v>
      </c>
      <c r="F126" s="155" t="s">
        <v>149</v>
      </c>
      <c r="H126" s="156">
        <v>30</v>
      </c>
      <c r="I126" s="157"/>
      <c r="L126" s="153"/>
      <c r="M126" s="158"/>
      <c r="T126" s="159"/>
      <c r="AT126" s="154" t="s">
        <v>147</v>
      </c>
      <c r="AU126" s="154" t="s">
        <v>86</v>
      </c>
      <c r="AV126" s="13" t="s">
        <v>145</v>
      </c>
      <c r="AW126" s="13" t="s">
        <v>33</v>
      </c>
      <c r="AX126" s="13" t="s">
        <v>84</v>
      </c>
      <c r="AY126" s="154" t="s">
        <v>139</v>
      </c>
    </row>
    <row r="127" spans="2:65" s="1" customFormat="1" ht="16.5" customHeight="1">
      <c r="B127" s="30"/>
      <c r="C127" s="160" t="s">
        <v>153</v>
      </c>
      <c r="D127" s="160" t="s">
        <v>225</v>
      </c>
      <c r="E127" s="161" t="s">
        <v>419</v>
      </c>
      <c r="F127" s="162" t="s">
        <v>420</v>
      </c>
      <c r="G127" s="163" t="s">
        <v>221</v>
      </c>
      <c r="H127" s="164">
        <v>136</v>
      </c>
      <c r="I127" s="165"/>
      <c r="J127" s="166">
        <f>ROUND(I127*H127,2)</f>
        <v>0</v>
      </c>
      <c r="K127" s="167"/>
      <c r="L127" s="168"/>
      <c r="M127" s="169" t="s">
        <v>1</v>
      </c>
      <c r="N127" s="170" t="s">
        <v>41</v>
      </c>
      <c r="P127" s="141">
        <f>O127*H127</f>
        <v>0</v>
      </c>
      <c r="Q127" s="141">
        <v>9.0000000000000006E-5</v>
      </c>
      <c r="R127" s="141">
        <f>Q127*H127</f>
        <v>1.2240000000000001E-2</v>
      </c>
      <c r="S127" s="141">
        <v>0</v>
      </c>
      <c r="T127" s="142">
        <f>S127*H127</f>
        <v>0</v>
      </c>
      <c r="AR127" s="143" t="s">
        <v>176</v>
      </c>
      <c r="AT127" s="143" t="s">
        <v>225</v>
      </c>
      <c r="AU127" s="143" t="s">
        <v>86</v>
      </c>
      <c r="AY127" s="15" t="s">
        <v>139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84</v>
      </c>
      <c r="BK127" s="144">
        <f>ROUND(I127*H127,2)</f>
        <v>0</v>
      </c>
      <c r="BL127" s="15" t="s">
        <v>145</v>
      </c>
      <c r="BM127" s="143" t="s">
        <v>421</v>
      </c>
    </row>
    <row r="128" spans="2:65" s="12" customFormat="1" ht="11.25">
      <c r="B128" s="145"/>
      <c r="D128" s="146" t="s">
        <v>147</v>
      </c>
      <c r="E128" s="147" t="s">
        <v>1</v>
      </c>
      <c r="F128" s="148" t="s">
        <v>422</v>
      </c>
      <c r="H128" s="149">
        <v>136</v>
      </c>
      <c r="I128" s="150"/>
      <c r="L128" s="145"/>
      <c r="M128" s="151"/>
      <c r="T128" s="152"/>
      <c r="AT128" s="147" t="s">
        <v>147</v>
      </c>
      <c r="AU128" s="147" t="s">
        <v>86</v>
      </c>
      <c r="AV128" s="12" t="s">
        <v>86</v>
      </c>
      <c r="AW128" s="12" t="s">
        <v>33</v>
      </c>
      <c r="AX128" s="12" t="s">
        <v>76</v>
      </c>
      <c r="AY128" s="147" t="s">
        <v>139</v>
      </c>
    </row>
    <row r="129" spans="2:65" s="13" customFormat="1" ht="11.25">
      <c r="B129" s="153"/>
      <c r="D129" s="146" t="s">
        <v>147</v>
      </c>
      <c r="E129" s="154" t="s">
        <v>1</v>
      </c>
      <c r="F129" s="155" t="s">
        <v>149</v>
      </c>
      <c r="H129" s="156">
        <v>136</v>
      </c>
      <c r="I129" s="157"/>
      <c r="L129" s="153"/>
      <c r="M129" s="158"/>
      <c r="T129" s="159"/>
      <c r="AT129" s="154" t="s">
        <v>147</v>
      </c>
      <c r="AU129" s="154" t="s">
        <v>86</v>
      </c>
      <c r="AV129" s="13" t="s">
        <v>145</v>
      </c>
      <c r="AW129" s="13" t="s">
        <v>33</v>
      </c>
      <c r="AX129" s="13" t="s">
        <v>84</v>
      </c>
      <c r="AY129" s="154" t="s">
        <v>139</v>
      </c>
    </row>
    <row r="130" spans="2:65" s="1" customFormat="1" ht="16.5" customHeight="1">
      <c r="B130" s="30"/>
      <c r="C130" s="160" t="s">
        <v>145</v>
      </c>
      <c r="D130" s="160" t="s">
        <v>225</v>
      </c>
      <c r="E130" s="161" t="s">
        <v>423</v>
      </c>
      <c r="F130" s="162" t="s">
        <v>424</v>
      </c>
      <c r="G130" s="163" t="s">
        <v>144</v>
      </c>
      <c r="H130" s="164">
        <v>2.5499999999999998</v>
      </c>
      <c r="I130" s="165"/>
      <c r="J130" s="166">
        <f>ROUND(I130*H130,2)</f>
        <v>0</v>
      </c>
      <c r="K130" s="167"/>
      <c r="L130" s="168"/>
      <c r="M130" s="169" t="s">
        <v>1</v>
      </c>
      <c r="N130" s="170" t="s">
        <v>41</v>
      </c>
      <c r="P130" s="141">
        <f>O130*H130</f>
        <v>0</v>
      </c>
      <c r="Q130" s="141">
        <v>1E-3</v>
      </c>
      <c r="R130" s="141">
        <f>Q130*H130</f>
        <v>2.5499999999999997E-3</v>
      </c>
      <c r="S130" s="141">
        <v>0</v>
      </c>
      <c r="T130" s="142">
        <f>S130*H130</f>
        <v>0</v>
      </c>
      <c r="AR130" s="143" t="s">
        <v>176</v>
      </c>
      <c r="AT130" s="143" t="s">
        <v>225</v>
      </c>
      <c r="AU130" s="143" t="s">
        <v>86</v>
      </c>
      <c r="AY130" s="15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84</v>
      </c>
      <c r="BK130" s="144">
        <f>ROUND(I130*H130,2)</f>
        <v>0</v>
      </c>
      <c r="BL130" s="15" t="s">
        <v>145</v>
      </c>
      <c r="BM130" s="143" t="s">
        <v>425</v>
      </c>
    </row>
    <row r="131" spans="2:65" s="12" customFormat="1" ht="11.25">
      <c r="B131" s="145"/>
      <c r="D131" s="146" t="s">
        <v>147</v>
      </c>
      <c r="E131" s="147" t="s">
        <v>1</v>
      </c>
      <c r="F131" s="148" t="s">
        <v>426</v>
      </c>
      <c r="H131" s="149">
        <v>2.5499999999999998</v>
      </c>
      <c r="I131" s="150"/>
      <c r="L131" s="145"/>
      <c r="M131" s="151"/>
      <c r="T131" s="152"/>
      <c r="AT131" s="147" t="s">
        <v>147</v>
      </c>
      <c r="AU131" s="147" t="s">
        <v>86</v>
      </c>
      <c r="AV131" s="12" t="s">
        <v>86</v>
      </c>
      <c r="AW131" s="12" t="s">
        <v>33</v>
      </c>
      <c r="AX131" s="12" t="s">
        <v>76</v>
      </c>
      <c r="AY131" s="147" t="s">
        <v>139</v>
      </c>
    </row>
    <row r="132" spans="2:65" s="13" customFormat="1" ht="11.25">
      <c r="B132" s="153"/>
      <c r="D132" s="146" t="s">
        <v>147</v>
      </c>
      <c r="E132" s="154" t="s">
        <v>1</v>
      </c>
      <c r="F132" s="155" t="s">
        <v>149</v>
      </c>
      <c r="H132" s="156">
        <v>2.5499999999999998</v>
      </c>
      <c r="I132" s="157"/>
      <c r="L132" s="153"/>
      <c r="M132" s="158"/>
      <c r="T132" s="159"/>
      <c r="AT132" s="154" t="s">
        <v>147</v>
      </c>
      <c r="AU132" s="154" t="s">
        <v>86</v>
      </c>
      <c r="AV132" s="13" t="s">
        <v>145</v>
      </c>
      <c r="AW132" s="13" t="s">
        <v>33</v>
      </c>
      <c r="AX132" s="13" t="s">
        <v>84</v>
      </c>
      <c r="AY132" s="154" t="s">
        <v>139</v>
      </c>
    </row>
    <row r="133" spans="2:65" s="1" customFormat="1" ht="16.5" customHeight="1">
      <c r="B133" s="30"/>
      <c r="C133" s="160" t="s">
        <v>164</v>
      </c>
      <c r="D133" s="160" t="s">
        <v>225</v>
      </c>
      <c r="E133" s="161" t="s">
        <v>427</v>
      </c>
      <c r="F133" s="162" t="s">
        <v>428</v>
      </c>
      <c r="G133" s="163" t="s">
        <v>221</v>
      </c>
      <c r="H133" s="164">
        <v>136</v>
      </c>
      <c r="I133" s="165"/>
      <c r="J133" s="166">
        <f>ROUND(I133*H133,2)</f>
        <v>0</v>
      </c>
      <c r="K133" s="167"/>
      <c r="L133" s="168"/>
      <c r="M133" s="169" t="s">
        <v>1</v>
      </c>
      <c r="N133" s="170" t="s">
        <v>41</v>
      </c>
      <c r="P133" s="141">
        <f>O133*H133</f>
        <v>0</v>
      </c>
      <c r="Q133" s="141">
        <v>5.6999999999999998E-4</v>
      </c>
      <c r="R133" s="141">
        <f>Q133*H133</f>
        <v>7.7519999999999992E-2</v>
      </c>
      <c r="S133" s="141">
        <v>0</v>
      </c>
      <c r="T133" s="142">
        <f>S133*H133</f>
        <v>0</v>
      </c>
      <c r="AR133" s="143" t="s">
        <v>176</v>
      </c>
      <c r="AT133" s="143" t="s">
        <v>225</v>
      </c>
      <c r="AU133" s="143" t="s">
        <v>86</v>
      </c>
      <c r="AY133" s="15" t="s">
        <v>139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84</v>
      </c>
      <c r="BK133" s="144">
        <f>ROUND(I133*H133,2)</f>
        <v>0</v>
      </c>
      <c r="BL133" s="15" t="s">
        <v>145</v>
      </c>
      <c r="BM133" s="143" t="s">
        <v>429</v>
      </c>
    </row>
    <row r="134" spans="2:65" s="12" customFormat="1" ht="11.25">
      <c r="B134" s="145"/>
      <c r="D134" s="146" t="s">
        <v>147</v>
      </c>
      <c r="E134" s="147" t="s">
        <v>1</v>
      </c>
      <c r="F134" s="148" t="s">
        <v>422</v>
      </c>
      <c r="H134" s="149">
        <v>136</v>
      </c>
      <c r="I134" s="150"/>
      <c r="L134" s="145"/>
      <c r="M134" s="151"/>
      <c r="T134" s="152"/>
      <c r="AT134" s="147" t="s">
        <v>147</v>
      </c>
      <c r="AU134" s="147" t="s">
        <v>86</v>
      </c>
      <c r="AV134" s="12" t="s">
        <v>86</v>
      </c>
      <c r="AW134" s="12" t="s">
        <v>33</v>
      </c>
      <c r="AX134" s="12" t="s">
        <v>76</v>
      </c>
      <c r="AY134" s="147" t="s">
        <v>139</v>
      </c>
    </row>
    <row r="135" spans="2:65" s="13" customFormat="1" ht="11.25">
      <c r="B135" s="153"/>
      <c r="D135" s="146" t="s">
        <v>147</v>
      </c>
      <c r="E135" s="154" t="s">
        <v>1</v>
      </c>
      <c r="F135" s="155" t="s">
        <v>149</v>
      </c>
      <c r="H135" s="156">
        <v>136</v>
      </c>
      <c r="I135" s="157"/>
      <c r="L135" s="153"/>
      <c r="M135" s="158"/>
      <c r="T135" s="159"/>
      <c r="AT135" s="154" t="s">
        <v>147</v>
      </c>
      <c r="AU135" s="154" t="s">
        <v>86</v>
      </c>
      <c r="AV135" s="13" t="s">
        <v>145</v>
      </c>
      <c r="AW135" s="13" t="s">
        <v>33</v>
      </c>
      <c r="AX135" s="13" t="s">
        <v>84</v>
      </c>
      <c r="AY135" s="154" t="s">
        <v>139</v>
      </c>
    </row>
    <row r="136" spans="2:65" s="1" customFormat="1" ht="24.2" customHeight="1">
      <c r="B136" s="30"/>
      <c r="C136" s="160" t="s">
        <v>168</v>
      </c>
      <c r="D136" s="160" t="s">
        <v>225</v>
      </c>
      <c r="E136" s="161" t="s">
        <v>430</v>
      </c>
      <c r="F136" s="162" t="s">
        <v>431</v>
      </c>
      <c r="G136" s="163" t="s">
        <v>221</v>
      </c>
      <c r="H136" s="164">
        <v>68</v>
      </c>
      <c r="I136" s="165"/>
      <c r="J136" s="166">
        <f>ROUND(I136*H136,2)</f>
        <v>0</v>
      </c>
      <c r="K136" s="167"/>
      <c r="L136" s="168"/>
      <c r="M136" s="169" t="s">
        <v>1</v>
      </c>
      <c r="N136" s="170" t="s">
        <v>41</v>
      </c>
      <c r="P136" s="141">
        <f>O136*H136</f>
        <v>0</v>
      </c>
      <c r="Q136" s="141">
        <v>1.23E-3</v>
      </c>
      <c r="R136" s="141">
        <f>Q136*H136</f>
        <v>8.3639999999999992E-2</v>
      </c>
      <c r="S136" s="141">
        <v>0</v>
      </c>
      <c r="T136" s="142">
        <f>S136*H136</f>
        <v>0</v>
      </c>
      <c r="AR136" s="143" t="s">
        <v>176</v>
      </c>
      <c r="AT136" s="143" t="s">
        <v>225</v>
      </c>
      <c r="AU136" s="143" t="s">
        <v>86</v>
      </c>
      <c r="AY136" s="15" t="s">
        <v>139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84</v>
      </c>
      <c r="BK136" s="144">
        <f>ROUND(I136*H136,2)</f>
        <v>0</v>
      </c>
      <c r="BL136" s="15" t="s">
        <v>145</v>
      </c>
      <c r="BM136" s="143" t="s">
        <v>432</v>
      </c>
    </row>
    <row r="137" spans="2:65" s="12" customFormat="1" ht="11.25">
      <c r="B137" s="145"/>
      <c r="D137" s="146" t="s">
        <v>147</v>
      </c>
      <c r="E137" s="147" t="s">
        <v>1</v>
      </c>
      <c r="F137" s="148" t="s">
        <v>433</v>
      </c>
      <c r="H137" s="149">
        <v>68</v>
      </c>
      <c r="I137" s="150"/>
      <c r="L137" s="145"/>
      <c r="M137" s="151"/>
      <c r="T137" s="152"/>
      <c r="AT137" s="147" t="s">
        <v>147</v>
      </c>
      <c r="AU137" s="147" t="s">
        <v>86</v>
      </c>
      <c r="AV137" s="12" t="s">
        <v>86</v>
      </c>
      <c r="AW137" s="12" t="s">
        <v>33</v>
      </c>
      <c r="AX137" s="12" t="s">
        <v>76</v>
      </c>
      <c r="AY137" s="147" t="s">
        <v>139</v>
      </c>
    </row>
    <row r="138" spans="2:65" s="13" customFormat="1" ht="11.25">
      <c r="B138" s="153"/>
      <c r="D138" s="146" t="s">
        <v>147</v>
      </c>
      <c r="E138" s="154" t="s">
        <v>1</v>
      </c>
      <c r="F138" s="155" t="s">
        <v>149</v>
      </c>
      <c r="H138" s="156">
        <v>68</v>
      </c>
      <c r="I138" s="157"/>
      <c r="L138" s="153"/>
      <c r="M138" s="158"/>
      <c r="T138" s="159"/>
      <c r="AT138" s="154" t="s">
        <v>147</v>
      </c>
      <c r="AU138" s="154" t="s">
        <v>86</v>
      </c>
      <c r="AV138" s="13" t="s">
        <v>145</v>
      </c>
      <c r="AW138" s="13" t="s">
        <v>33</v>
      </c>
      <c r="AX138" s="13" t="s">
        <v>84</v>
      </c>
      <c r="AY138" s="154" t="s">
        <v>139</v>
      </c>
    </row>
    <row r="139" spans="2:65" s="1" customFormat="1" ht="21.75" customHeight="1">
      <c r="B139" s="30"/>
      <c r="C139" s="160" t="s">
        <v>172</v>
      </c>
      <c r="D139" s="160" t="s">
        <v>225</v>
      </c>
      <c r="E139" s="161" t="s">
        <v>434</v>
      </c>
      <c r="F139" s="162" t="s">
        <v>435</v>
      </c>
      <c r="G139" s="163" t="s">
        <v>221</v>
      </c>
      <c r="H139" s="164">
        <v>34</v>
      </c>
      <c r="I139" s="165"/>
      <c r="J139" s="166">
        <f>ROUND(I139*H139,2)</f>
        <v>0</v>
      </c>
      <c r="K139" s="167"/>
      <c r="L139" s="168"/>
      <c r="M139" s="169" t="s">
        <v>1</v>
      </c>
      <c r="N139" s="170" t="s">
        <v>41</v>
      </c>
      <c r="P139" s="141">
        <f>O139*H139</f>
        <v>0</v>
      </c>
      <c r="Q139" s="141">
        <v>1.8000000000000001E-4</v>
      </c>
      <c r="R139" s="141">
        <f>Q139*H139</f>
        <v>6.1200000000000004E-3</v>
      </c>
      <c r="S139" s="141">
        <v>0</v>
      </c>
      <c r="T139" s="142">
        <f>S139*H139</f>
        <v>0</v>
      </c>
      <c r="AR139" s="143" t="s">
        <v>176</v>
      </c>
      <c r="AT139" s="143" t="s">
        <v>225</v>
      </c>
      <c r="AU139" s="143" t="s">
        <v>86</v>
      </c>
      <c r="AY139" s="15" t="s">
        <v>139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84</v>
      </c>
      <c r="BK139" s="144">
        <f>ROUND(I139*H139,2)</f>
        <v>0</v>
      </c>
      <c r="BL139" s="15" t="s">
        <v>145</v>
      </c>
      <c r="BM139" s="143" t="s">
        <v>436</v>
      </c>
    </row>
    <row r="140" spans="2:65" s="12" customFormat="1" ht="11.25">
      <c r="B140" s="145"/>
      <c r="D140" s="146" t="s">
        <v>147</v>
      </c>
      <c r="E140" s="147" t="s">
        <v>1</v>
      </c>
      <c r="F140" s="148" t="s">
        <v>437</v>
      </c>
      <c r="H140" s="149">
        <v>34</v>
      </c>
      <c r="I140" s="150"/>
      <c r="L140" s="145"/>
      <c r="M140" s="151"/>
      <c r="T140" s="152"/>
      <c r="AT140" s="147" t="s">
        <v>147</v>
      </c>
      <c r="AU140" s="147" t="s">
        <v>86</v>
      </c>
      <c r="AV140" s="12" t="s">
        <v>86</v>
      </c>
      <c r="AW140" s="12" t="s">
        <v>33</v>
      </c>
      <c r="AX140" s="12" t="s">
        <v>76</v>
      </c>
      <c r="AY140" s="147" t="s">
        <v>139</v>
      </c>
    </row>
    <row r="141" spans="2:65" s="13" customFormat="1" ht="11.25">
      <c r="B141" s="153"/>
      <c r="D141" s="146" t="s">
        <v>147</v>
      </c>
      <c r="E141" s="154" t="s">
        <v>1</v>
      </c>
      <c r="F141" s="155" t="s">
        <v>149</v>
      </c>
      <c r="H141" s="156">
        <v>34</v>
      </c>
      <c r="I141" s="157"/>
      <c r="L141" s="153"/>
      <c r="M141" s="158"/>
      <c r="T141" s="159"/>
      <c r="AT141" s="154" t="s">
        <v>147</v>
      </c>
      <c r="AU141" s="154" t="s">
        <v>86</v>
      </c>
      <c r="AV141" s="13" t="s">
        <v>145</v>
      </c>
      <c r="AW141" s="13" t="s">
        <v>33</v>
      </c>
      <c r="AX141" s="13" t="s">
        <v>84</v>
      </c>
      <c r="AY141" s="154" t="s">
        <v>139</v>
      </c>
    </row>
    <row r="142" spans="2:65" s="1" customFormat="1" ht="24.2" customHeight="1">
      <c r="B142" s="30"/>
      <c r="C142" s="131" t="s">
        <v>176</v>
      </c>
      <c r="D142" s="131" t="s">
        <v>141</v>
      </c>
      <c r="E142" s="132" t="s">
        <v>438</v>
      </c>
      <c r="F142" s="133" t="s">
        <v>439</v>
      </c>
      <c r="G142" s="134" t="s">
        <v>156</v>
      </c>
      <c r="H142" s="135">
        <v>34</v>
      </c>
      <c r="I142" s="136"/>
      <c r="J142" s="137">
        <f>ROUND(I142*H142,2)</f>
        <v>0</v>
      </c>
      <c r="K142" s="138"/>
      <c r="L142" s="30"/>
      <c r="M142" s="139" t="s">
        <v>1</v>
      </c>
      <c r="N142" s="140" t="s">
        <v>41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145</v>
      </c>
      <c r="AT142" s="143" t="s">
        <v>141</v>
      </c>
      <c r="AU142" s="143" t="s">
        <v>86</v>
      </c>
      <c r="AY142" s="15" t="s">
        <v>139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5" t="s">
        <v>84</v>
      </c>
      <c r="BK142" s="144">
        <f>ROUND(I142*H142,2)</f>
        <v>0</v>
      </c>
      <c r="BL142" s="15" t="s">
        <v>145</v>
      </c>
      <c r="BM142" s="143" t="s">
        <v>440</v>
      </c>
    </row>
    <row r="143" spans="2:65" s="1" customFormat="1" ht="19.5">
      <c r="B143" s="30"/>
      <c r="D143" s="146" t="s">
        <v>317</v>
      </c>
      <c r="F143" s="171" t="s">
        <v>441</v>
      </c>
      <c r="I143" s="172"/>
      <c r="L143" s="30"/>
      <c r="M143" s="173"/>
      <c r="T143" s="54"/>
      <c r="AT143" s="15" t="s">
        <v>317</v>
      </c>
      <c r="AU143" s="15" t="s">
        <v>86</v>
      </c>
    </row>
    <row r="144" spans="2:65" s="12" customFormat="1" ht="11.25">
      <c r="B144" s="145"/>
      <c r="D144" s="146" t="s">
        <v>147</v>
      </c>
      <c r="E144" s="147" t="s">
        <v>1</v>
      </c>
      <c r="F144" s="148" t="s">
        <v>442</v>
      </c>
      <c r="H144" s="149">
        <v>34</v>
      </c>
      <c r="I144" s="150"/>
      <c r="L144" s="145"/>
      <c r="M144" s="151"/>
      <c r="T144" s="152"/>
      <c r="AT144" s="147" t="s">
        <v>147</v>
      </c>
      <c r="AU144" s="147" t="s">
        <v>86</v>
      </c>
      <c r="AV144" s="12" t="s">
        <v>86</v>
      </c>
      <c r="AW144" s="12" t="s">
        <v>33</v>
      </c>
      <c r="AX144" s="12" t="s">
        <v>76</v>
      </c>
      <c r="AY144" s="147" t="s">
        <v>139</v>
      </c>
    </row>
    <row r="145" spans="2:65" s="13" customFormat="1" ht="11.25">
      <c r="B145" s="153"/>
      <c r="D145" s="146" t="s">
        <v>147</v>
      </c>
      <c r="E145" s="154" t="s">
        <v>1</v>
      </c>
      <c r="F145" s="155" t="s">
        <v>149</v>
      </c>
      <c r="H145" s="156">
        <v>34</v>
      </c>
      <c r="I145" s="157"/>
      <c r="L145" s="153"/>
      <c r="M145" s="158"/>
      <c r="T145" s="159"/>
      <c r="AT145" s="154" t="s">
        <v>147</v>
      </c>
      <c r="AU145" s="154" t="s">
        <v>86</v>
      </c>
      <c r="AV145" s="13" t="s">
        <v>145</v>
      </c>
      <c r="AW145" s="13" t="s">
        <v>33</v>
      </c>
      <c r="AX145" s="13" t="s">
        <v>84</v>
      </c>
      <c r="AY145" s="154" t="s">
        <v>139</v>
      </c>
    </row>
    <row r="146" spans="2:65" s="1" customFormat="1" ht="24.2" customHeight="1">
      <c r="B146" s="30"/>
      <c r="C146" s="131" t="s">
        <v>181</v>
      </c>
      <c r="D146" s="131" t="s">
        <v>141</v>
      </c>
      <c r="E146" s="132" t="s">
        <v>443</v>
      </c>
      <c r="F146" s="133" t="s">
        <v>444</v>
      </c>
      <c r="G146" s="134" t="s">
        <v>221</v>
      </c>
      <c r="H146" s="135">
        <v>1824</v>
      </c>
      <c r="I146" s="136"/>
      <c r="J146" s="137">
        <f>ROUND(I146*H146,2)</f>
        <v>0</v>
      </c>
      <c r="K146" s="138"/>
      <c r="L146" s="30"/>
      <c r="M146" s="139" t="s">
        <v>1</v>
      </c>
      <c r="N146" s="140" t="s">
        <v>41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145</v>
      </c>
      <c r="AT146" s="143" t="s">
        <v>141</v>
      </c>
      <c r="AU146" s="143" t="s">
        <v>86</v>
      </c>
      <c r="AY146" s="15" t="s">
        <v>139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84</v>
      </c>
      <c r="BK146" s="144">
        <f>ROUND(I146*H146,2)</f>
        <v>0</v>
      </c>
      <c r="BL146" s="15" t="s">
        <v>145</v>
      </c>
      <c r="BM146" s="143" t="s">
        <v>445</v>
      </c>
    </row>
    <row r="147" spans="2:65" s="12" customFormat="1" ht="11.25">
      <c r="B147" s="145"/>
      <c r="D147" s="146" t="s">
        <v>147</v>
      </c>
      <c r="E147" s="147" t="s">
        <v>1</v>
      </c>
      <c r="F147" s="148" t="s">
        <v>446</v>
      </c>
      <c r="H147" s="149">
        <v>1824</v>
      </c>
      <c r="I147" s="150"/>
      <c r="L147" s="145"/>
      <c r="M147" s="151"/>
      <c r="T147" s="152"/>
      <c r="AT147" s="147" t="s">
        <v>147</v>
      </c>
      <c r="AU147" s="147" t="s">
        <v>86</v>
      </c>
      <c r="AV147" s="12" t="s">
        <v>86</v>
      </c>
      <c r="AW147" s="12" t="s">
        <v>33</v>
      </c>
      <c r="AX147" s="12" t="s">
        <v>76</v>
      </c>
      <c r="AY147" s="147" t="s">
        <v>139</v>
      </c>
    </row>
    <row r="148" spans="2:65" s="13" customFormat="1" ht="11.25">
      <c r="B148" s="153"/>
      <c r="D148" s="146" t="s">
        <v>147</v>
      </c>
      <c r="E148" s="154" t="s">
        <v>1</v>
      </c>
      <c r="F148" s="155" t="s">
        <v>149</v>
      </c>
      <c r="H148" s="156">
        <v>1824</v>
      </c>
      <c r="I148" s="157"/>
      <c r="L148" s="153"/>
      <c r="M148" s="158"/>
      <c r="T148" s="159"/>
      <c r="AT148" s="154" t="s">
        <v>147</v>
      </c>
      <c r="AU148" s="154" t="s">
        <v>86</v>
      </c>
      <c r="AV148" s="13" t="s">
        <v>145</v>
      </c>
      <c r="AW148" s="13" t="s">
        <v>33</v>
      </c>
      <c r="AX148" s="13" t="s">
        <v>84</v>
      </c>
      <c r="AY148" s="154" t="s">
        <v>139</v>
      </c>
    </row>
    <row r="149" spans="2:65" s="1" customFormat="1" ht="24.2" customHeight="1">
      <c r="B149" s="30"/>
      <c r="C149" s="131" t="s">
        <v>186</v>
      </c>
      <c r="D149" s="131" t="s">
        <v>141</v>
      </c>
      <c r="E149" s="132" t="s">
        <v>447</v>
      </c>
      <c r="F149" s="133" t="s">
        <v>448</v>
      </c>
      <c r="G149" s="134" t="s">
        <v>449</v>
      </c>
      <c r="H149" s="135">
        <v>1</v>
      </c>
      <c r="I149" s="136"/>
      <c r="J149" s="137">
        <f>ROUND(I149*H149,2)</f>
        <v>0</v>
      </c>
      <c r="K149" s="138"/>
      <c r="L149" s="30"/>
      <c r="M149" s="139" t="s">
        <v>1</v>
      </c>
      <c r="N149" s="140" t="s">
        <v>41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145</v>
      </c>
      <c r="AT149" s="143" t="s">
        <v>141</v>
      </c>
      <c r="AU149" s="143" t="s">
        <v>86</v>
      </c>
      <c r="AY149" s="15" t="s">
        <v>139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84</v>
      </c>
      <c r="BK149" s="144">
        <f>ROUND(I149*H149,2)</f>
        <v>0</v>
      </c>
      <c r="BL149" s="15" t="s">
        <v>145</v>
      </c>
      <c r="BM149" s="143" t="s">
        <v>450</v>
      </c>
    </row>
    <row r="150" spans="2:65" s="1" customFormat="1" ht="19.5">
      <c r="B150" s="30"/>
      <c r="D150" s="146" t="s">
        <v>317</v>
      </c>
      <c r="F150" s="171" t="s">
        <v>451</v>
      </c>
      <c r="I150" s="172"/>
      <c r="L150" s="30"/>
      <c r="M150" s="173"/>
      <c r="T150" s="54"/>
      <c r="AT150" s="15" t="s">
        <v>317</v>
      </c>
      <c r="AU150" s="15" t="s">
        <v>86</v>
      </c>
    </row>
    <row r="151" spans="2:65" s="1" customFormat="1" ht="24.2" customHeight="1">
      <c r="B151" s="30"/>
      <c r="C151" s="131" t="s">
        <v>192</v>
      </c>
      <c r="D151" s="131" t="s">
        <v>141</v>
      </c>
      <c r="E151" s="132" t="s">
        <v>452</v>
      </c>
      <c r="F151" s="133" t="s">
        <v>453</v>
      </c>
      <c r="G151" s="134" t="s">
        <v>454</v>
      </c>
      <c r="H151" s="135">
        <v>10</v>
      </c>
      <c r="I151" s="136"/>
      <c r="J151" s="137">
        <f>ROUND(I151*H151,2)</f>
        <v>0</v>
      </c>
      <c r="K151" s="138"/>
      <c r="L151" s="30"/>
      <c r="M151" s="139" t="s">
        <v>1</v>
      </c>
      <c r="N151" s="140" t="s">
        <v>41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145</v>
      </c>
      <c r="AT151" s="143" t="s">
        <v>141</v>
      </c>
      <c r="AU151" s="143" t="s">
        <v>86</v>
      </c>
      <c r="AY151" s="15" t="s">
        <v>139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84</v>
      </c>
      <c r="BK151" s="144">
        <f>ROUND(I151*H151,2)</f>
        <v>0</v>
      </c>
      <c r="BL151" s="15" t="s">
        <v>145</v>
      </c>
      <c r="BM151" s="143" t="s">
        <v>455</v>
      </c>
    </row>
    <row r="152" spans="2:65" s="11" customFormat="1" ht="25.9" customHeight="1">
      <c r="B152" s="119"/>
      <c r="D152" s="120" t="s">
        <v>75</v>
      </c>
      <c r="E152" s="121" t="s">
        <v>408</v>
      </c>
      <c r="F152" s="121" t="s">
        <v>409</v>
      </c>
      <c r="I152" s="122"/>
      <c r="J152" s="123">
        <f>BK152</f>
        <v>0</v>
      </c>
      <c r="L152" s="119"/>
      <c r="M152" s="124"/>
      <c r="P152" s="125">
        <f>P153</f>
        <v>0</v>
      </c>
      <c r="R152" s="125">
        <f>R153</f>
        <v>0</v>
      </c>
      <c r="T152" s="126">
        <f>T153</f>
        <v>0</v>
      </c>
      <c r="AR152" s="120" t="s">
        <v>145</v>
      </c>
      <c r="AT152" s="127" t="s">
        <v>75</v>
      </c>
      <c r="AU152" s="127" t="s">
        <v>76</v>
      </c>
      <c r="AY152" s="120" t="s">
        <v>139</v>
      </c>
      <c r="BK152" s="128">
        <f>BK153</f>
        <v>0</v>
      </c>
    </row>
    <row r="153" spans="2:65" s="1" customFormat="1" ht="24.2" customHeight="1">
      <c r="B153" s="30"/>
      <c r="C153" s="131" t="s">
        <v>197</v>
      </c>
      <c r="D153" s="131" t="s">
        <v>141</v>
      </c>
      <c r="E153" s="132" t="s">
        <v>456</v>
      </c>
      <c r="F153" s="133" t="s">
        <v>457</v>
      </c>
      <c r="G153" s="134" t="s">
        <v>221</v>
      </c>
      <c r="H153" s="135">
        <v>2</v>
      </c>
      <c r="I153" s="136"/>
      <c r="J153" s="137">
        <f>ROUND(I153*H153,2)</f>
        <v>0</v>
      </c>
      <c r="K153" s="138"/>
      <c r="L153" s="30"/>
      <c r="M153" s="178" t="s">
        <v>1</v>
      </c>
      <c r="N153" s="179" t="s">
        <v>41</v>
      </c>
      <c r="O153" s="180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AR153" s="143" t="s">
        <v>458</v>
      </c>
      <c r="AT153" s="143" t="s">
        <v>141</v>
      </c>
      <c r="AU153" s="143" t="s">
        <v>84</v>
      </c>
      <c r="AY153" s="15" t="s">
        <v>139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84</v>
      </c>
      <c r="BK153" s="144">
        <f>ROUND(I153*H153,2)</f>
        <v>0</v>
      </c>
      <c r="BL153" s="15" t="s">
        <v>458</v>
      </c>
      <c r="BM153" s="143" t="s">
        <v>459</v>
      </c>
    </row>
    <row r="154" spans="2:65" s="1" customFormat="1" ht="6.95" customHeight="1">
      <c r="B154" s="42"/>
      <c r="C154" s="43"/>
      <c r="D154" s="43"/>
      <c r="E154" s="43"/>
      <c r="F154" s="43"/>
      <c r="G154" s="43"/>
      <c r="H154" s="43"/>
      <c r="I154" s="43"/>
      <c r="J154" s="43"/>
      <c r="K154" s="43"/>
      <c r="L154" s="30"/>
    </row>
  </sheetData>
  <sheetProtection algorithmName="SHA-512" hashValue="APw4KlPuKr6nqUrji5iMvE2iag+qpwoEyZZkMn99vKdI3DKZjFuUZj1XPTojIHB4oxPJHqSm8qNZAwQ0QWEQrw==" saltValue="n0OE8AhiCCh5SP8MTSzuXI+o00NWj5IoXYMIFoWbXer0djTG5Vuklv2gWqzkoHzKM92MEMJQVJrJlyygFoqmEQ==" spinCount="100000" sheet="1" objects="1" scenarios="1" formatColumns="0" formatRows="0" autoFilter="0"/>
  <autoFilter ref="C118:K153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4" t="str">
        <f>'Rekapitulace stavby'!K6</f>
        <v>Oprava mostů v úseku Č. Krumlov – Kájov</v>
      </c>
      <c r="F7" s="225"/>
      <c r="G7" s="225"/>
      <c r="H7" s="225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186" t="s">
        <v>460</v>
      </c>
      <c r="F9" s="226"/>
      <c r="G9" s="226"/>
      <c r="H9" s="22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22. 11. 2022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7" t="str">
        <f>'Rekapitulace stavby'!E14</f>
        <v>Vyplň údaj</v>
      </c>
      <c r="F18" s="208"/>
      <c r="G18" s="208"/>
      <c r="H18" s="20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21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ROUND((SUM(BE123:BE147)),  2)</f>
        <v>0</v>
      </c>
      <c r="I33" s="90">
        <v>0.21</v>
      </c>
      <c r="J33" s="89">
        <f>ROUND(((SUM(BE123:BE147))*I33),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ROUND((SUM(BF123:BF147)),  2)</f>
        <v>0</v>
      </c>
      <c r="I34" s="90">
        <v>0.15</v>
      </c>
      <c r="J34" s="89">
        <f>ROUND(((SUM(BF123:BF147))*I34),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ROUND((SUM(BG123:BG147)),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ROUND((SUM(BH123:BH147)),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ROUND((SUM(BI123:BI147)),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4" t="str">
        <f>E7</f>
        <v>Oprava mostů v úseku Č. Krumlov – Kájov</v>
      </c>
      <c r="F85" s="225"/>
      <c r="G85" s="225"/>
      <c r="H85" s="225"/>
      <c r="L85" s="30"/>
    </row>
    <row r="86" spans="2:47" s="1" customFormat="1" ht="12" customHeight="1">
      <c r="B86" s="30"/>
      <c r="C86" s="25" t="s">
        <v>106</v>
      </c>
      <c r="L86" s="30"/>
    </row>
    <row r="87" spans="2:47" s="1" customFormat="1" ht="16.5" customHeight="1">
      <c r="B87" s="30"/>
      <c r="E87" s="186" t="str">
        <f>E9</f>
        <v>SO1-03 - VRN 30,030</v>
      </c>
      <c r="F87" s="226"/>
      <c r="G87" s="226"/>
      <c r="H87" s="22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22. 11. 2022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Správa železnic, státní organizace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111</v>
      </c>
      <c r="J96" s="64">
        <f>J123</f>
        <v>0</v>
      </c>
      <c r="L96" s="30"/>
      <c r="AU96" s="15" t="s">
        <v>112</v>
      </c>
    </row>
    <row r="97" spans="2:12" s="8" customFormat="1" ht="24.95" customHeight="1">
      <c r="B97" s="102"/>
      <c r="D97" s="103" t="s">
        <v>461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462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463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9" customFormat="1" ht="19.899999999999999" customHeight="1">
      <c r="B100" s="106"/>
      <c r="D100" s="107" t="s">
        <v>464</v>
      </c>
      <c r="E100" s="108"/>
      <c r="F100" s="108"/>
      <c r="G100" s="108"/>
      <c r="H100" s="108"/>
      <c r="I100" s="108"/>
      <c r="J100" s="109">
        <f>J136</f>
        <v>0</v>
      </c>
      <c r="L100" s="106"/>
    </row>
    <row r="101" spans="2:12" s="9" customFormat="1" ht="19.899999999999999" customHeight="1">
      <c r="B101" s="106"/>
      <c r="D101" s="107" t="s">
        <v>465</v>
      </c>
      <c r="E101" s="108"/>
      <c r="F101" s="108"/>
      <c r="G101" s="108"/>
      <c r="H101" s="108"/>
      <c r="I101" s="108"/>
      <c r="J101" s="109">
        <f>J139</f>
        <v>0</v>
      </c>
      <c r="L101" s="106"/>
    </row>
    <row r="102" spans="2:12" s="9" customFormat="1" ht="19.899999999999999" customHeight="1">
      <c r="B102" s="106"/>
      <c r="D102" s="107" t="s">
        <v>466</v>
      </c>
      <c r="E102" s="108"/>
      <c r="F102" s="108"/>
      <c r="G102" s="108"/>
      <c r="H102" s="108"/>
      <c r="I102" s="108"/>
      <c r="J102" s="109">
        <f>J143</f>
        <v>0</v>
      </c>
      <c r="L102" s="106"/>
    </row>
    <row r="103" spans="2:12" s="9" customFormat="1" ht="19.899999999999999" customHeight="1">
      <c r="B103" s="106"/>
      <c r="D103" s="107" t="s">
        <v>467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124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24" t="str">
        <f>E7</f>
        <v>Oprava mostů v úseku Č. Krumlov – Kájov</v>
      </c>
      <c r="F113" s="225"/>
      <c r="G113" s="225"/>
      <c r="H113" s="225"/>
      <c r="L113" s="30"/>
    </row>
    <row r="114" spans="2:65" s="1" customFormat="1" ht="12" customHeight="1">
      <c r="B114" s="30"/>
      <c r="C114" s="25" t="s">
        <v>106</v>
      </c>
      <c r="L114" s="30"/>
    </row>
    <row r="115" spans="2:65" s="1" customFormat="1" ht="16.5" customHeight="1">
      <c r="B115" s="30"/>
      <c r="E115" s="186" t="str">
        <f>E9</f>
        <v>SO1-03 - VRN 30,030</v>
      </c>
      <c r="F115" s="226"/>
      <c r="G115" s="226"/>
      <c r="H115" s="22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 xml:space="preserve"> </v>
      </c>
      <c r="I117" s="25" t="s">
        <v>22</v>
      </c>
      <c r="J117" s="50" t="str">
        <f>IF(J12="","",J12)</f>
        <v>22. 11. 2022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E15</f>
        <v>Správa železnic, státní organizace</v>
      </c>
      <c r="I119" s="25" t="s">
        <v>32</v>
      </c>
      <c r="J119" s="28" t="str">
        <f>E21</f>
        <v xml:space="preserve"> </v>
      </c>
      <c r="L119" s="30"/>
    </row>
    <row r="120" spans="2:65" s="1" customFormat="1" ht="15.2" customHeight="1">
      <c r="B120" s="30"/>
      <c r="C120" s="25" t="s">
        <v>30</v>
      </c>
      <c r="F120" s="23" t="str">
        <f>IF(E18="","",E18)</f>
        <v>Vyplň údaj</v>
      </c>
      <c r="I120" s="25" t="s">
        <v>34</v>
      </c>
      <c r="J120" s="28" t="str">
        <f>E24</f>
        <v xml:space="preserve"> 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125</v>
      </c>
      <c r="D122" s="112" t="s">
        <v>61</v>
      </c>
      <c r="E122" s="112" t="s">
        <v>57</v>
      </c>
      <c r="F122" s="112" t="s">
        <v>58</v>
      </c>
      <c r="G122" s="112" t="s">
        <v>126</v>
      </c>
      <c r="H122" s="112" t="s">
        <v>127</v>
      </c>
      <c r="I122" s="112" t="s">
        <v>128</v>
      </c>
      <c r="J122" s="113" t="s">
        <v>110</v>
      </c>
      <c r="K122" s="114" t="s">
        <v>129</v>
      </c>
      <c r="L122" s="110"/>
      <c r="M122" s="57" t="s">
        <v>1</v>
      </c>
      <c r="N122" s="58" t="s">
        <v>40</v>
      </c>
      <c r="O122" s="58" t="s">
        <v>130</v>
      </c>
      <c r="P122" s="58" t="s">
        <v>131</v>
      </c>
      <c r="Q122" s="58" t="s">
        <v>132</v>
      </c>
      <c r="R122" s="58" t="s">
        <v>133</v>
      </c>
      <c r="S122" s="58" t="s">
        <v>134</v>
      </c>
      <c r="T122" s="59" t="s">
        <v>135</v>
      </c>
    </row>
    <row r="123" spans="2:65" s="1" customFormat="1" ht="22.9" customHeight="1">
      <c r="B123" s="30"/>
      <c r="C123" s="62" t="s">
        <v>136</v>
      </c>
      <c r="J123" s="115">
        <f>BK123</f>
        <v>0</v>
      </c>
      <c r="L123" s="30"/>
      <c r="M123" s="60"/>
      <c r="N123" s="51"/>
      <c r="O123" s="51"/>
      <c r="P123" s="116">
        <f>P124</f>
        <v>0</v>
      </c>
      <c r="Q123" s="51"/>
      <c r="R123" s="116">
        <f>R124</f>
        <v>0</v>
      </c>
      <c r="S123" s="51"/>
      <c r="T123" s="117">
        <f>T124</f>
        <v>0</v>
      </c>
      <c r="AT123" s="15" t="s">
        <v>75</v>
      </c>
      <c r="AU123" s="15" t="s">
        <v>112</v>
      </c>
      <c r="BK123" s="118">
        <f>BK124</f>
        <v>0</v>
      </c>
    </row>
    <row r="124" spans="2:65" s="11" customFormat="1" ht="25.9" customHeight="1">
      <c r="B124" s="119"/>
      <c r="D124" s="120" t="s">
        <v>75</v>
      </c>
      <c r="E124" s="121" t="s">
        <v>468</v>
      </c>
      <c r="F124" s="121" t="s">
        <v>469</v>
      </c>
      <c r="I124" s="122"/>
      <c r="J124" s="123">
        <f>BK124</f>
        <v>0</v>
      </c>
      <c r="L124" s="119"/>
      <c r="M124" s="124"/>
      <c r="P124" s="125">
        <f>P125+P129+P136+P139+P143+P146</f>
        <v>0</v>
      </c>
      <c r="R124" s="125">
        <f>R125+R129+R136+R139+R143+R146</f>
        <v>0</v>
      </c>
      <c r="T124" s="126">
        <f>T125+T129+T136+T139+T143+T146</f>
        <v>0</v>
      </c>
      <c r="AR124" s="120" t="s">
        <v>164</v>
      </c>
      <c r="AT124" s="127" t="s">
        <v>75</v>
      </c>
      <c r="AU124" s="127" t="s">
        <v>76</v>
      </c>
      <c r="AY124" s="120" t="s">
        <v>139</v>
      </c>
      <c r="BK124" s="128">
        <f>BK125+BK129+BK136+BK139+BK143+BK146</f>
        <v>0</v>
      </c>
    </row>
    <row r="125" spans="2:65" s="11" customFormat="1" ht="22.9" customHeight="1">
      <c r="B125" s="119"/>
      <c r="D125" s="120" t="s">
        <v>75</v>
      </c>
      <c r="E125" s="129" t="s">
        <v>470</v>
      </c>
      <c r="F125" s="129" t="s">
        <v>471</v>
      </c>
      <c r="I125" s="122"/>
      <c r="J125" s="130">
        <f>BK125</f>
        <v>0</v>
      </c>
      <c r="L125" s="119"/>
      <c r="M125" s="124"/>
      <c r="P125" s="125">
        <f>SUM(P126:P128)</f>
        <v>0</v>
      </c>
      <c r="R125" s="125">
        <f>SUM(R126:R128)</f>
        <v>0</v>
      </c>
      <c r="T125" s="126">
        <f>SUM(T126:T128)</f>
        <v>0</v>
      </c>
      <c r="AR125" s="120" t="s">
        <v>164</v>
      </c>
      <c r="AT125" s="127" t="s">
        <v>75</v>
      </c>
      <c r="AU125" s="127" t="s">
        <v>84</v>
      </c>
      <c r="AY125" s="120" t="s">
        <v>139</v>
      </c>
      <c r="BK125" s="128">
        <f>SUM(BK126:BK128)</f>
        <v>0</v>
      </c>
    </row>
    <row r="126" spans="2:65" s="1" customFormat="1" ht="16.5" customHeight="1">
      <c r="B126" s="30"/>
      <c r="C126" s="131" t="s">
        <v>84</v>
      </c>
      <c r="D126" s="131" t="s">
        <v>141</v>
      </c>
      <c r="E126" s="132" t="s">
        <v>472</v>
      </c>
      <c r="F126" s="133" t="s">
        <v>473</v>
      </c>
      <c r="G126" s="134" t="s">
        <v>449</v>
      </c>
      <c r="H126" s="135">
        <v>1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41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145</v>
      </c>
      <c r="AT126" s="143" t="s">
        <v>141</v>
      </c>
      <c r="AU126" s="143" t="s">
        <v>86</v>
      </c>
      <c r="AY126" s="15" t="s">
        <v>139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84</v>
      </c>
      <c r="BK126" s="144">
        <f>ROUND(I126*H126,2)</f>
        <v>0</v>
      </c>
      <c r="BL126" s="15" t="s">
        <v>145</v>
      </c>
      <c r="BM126" s="143" t="s">
        <v>474</v>
      </c>
    </row>
    <row r="127" spans="2:65" s="1" customFormat="1" ht="16.5" customHeight="1">
      <c r="B127" s="30"/>
      <c r="C127" s="131" t="s">
        <v>86</v>
      </c>
      <c r="D127" s="131" t="s">
        <v>141</v>
      </c>
      <c r="E127" s="132" t="s">
        <v>475</v>
      </c>
      <c r="F127" s="133" t="s">
        <v>476</v>
      </c>
      <c r="G127" s="134" t="s">
        <v>449</v>
      </c>
      <c r="H127" s="135">
        <v>1</v>
      </c>
      <c r="I127" s="136"/>
      <c r="J127" s="137">
        <f>ROUND(I127*H127,2)</f>
        <v>0</v>
      </c>
      <c r="K127" s="138"/>
      <c r="L127" s="30"/>
      <c r="M127" s="139" t="s">
        <v>1</v>
      </c>
      <c r="N127" s="140" t="s">
        <v>41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145</v>
      </c>
      <c r="AT127" s="143" t="s">
        <v>141</v>
      </c>
      <c r="AU127" s="143" t="s">
        <v>86</v>
      </c>
      <c r="AY127" s="15" t="s">
        <v>139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84</v>
      </c>
      <c r="BK127" s="144">
        <f>ROUND(I127*H127,2)</f>
        <v>0</v>
      </c>
      <c r="BL127" s="15" t="s">
        <v>145</v>
      </c>
      <c r="BM127" s="143" t="s">
        <v>477</v>
      </c>
    </row>
    <row r="128" spans="2:65" s="1" customFormat="1" ht="19.5">
      <c r="B128" s="30"/>
      <c r="D128" s="146" t="s">
        <v>317</v>
      </c>
      <c r="F128" s="171" t="s">
        <v>478</v>
      </c>
      <c r="I128" s="172"/>
      <c r="L128" s="30"/>
      <c r="M128" s="173"/>
      <c r="T128" s="54"/>
      <c r="AT128" s="15" t="s">
        <v>317</v>
      </c>
      <c r="AU128" s="15" t="s">
        <v>86</v>
      </c>
    </row>
    <row r="129" spans="2:65" s="11" customFormat="1" ht="22.9" customHeight="1">
      <c r="B129" s="119"/>
      <c r="D129" s="120" t="s">
        <v>75</v>
      </c>
      <c r="E129" s="129" t="s">
        <v>479</v>
      </c>
      <c r="F129" s="129" t="s">
        <v>480</v>
      </c>
      <c r="I129" s="122"/>
      <c r="J129" s="130">
        <f>BK129</f>
        <v>0</v>
      </c>
      <c r="L129" s="119"/>
      <c r="M129" s="124"/>
      <c r="P129" s="125">
        <f>SUM(P130:P135)</f>
        <v>0</v>
      </c>
      <c r="R129" s="125">
        <f>SUM(R130:R135)</f>
        <v>0</v>
      </c>
      <c r="T129" s="126">
        <f>SUM(T130:T135)</f>
        <v>0</v>
      </c>
      <c r="AR129" s="120" t="s">
        <v>164</v>
      </c>
      <c r="AT129" s="127" t="s">
        <v>75</v>
      </c>
      <c r="AU129" s="127" t="s">
        <v>84</v>
      </c>
      <c r="AY129" s="120" t="s">
        <v>139</v>
      </c>
      <c r="BK129" s="128">
        <f>SUM(BK130:BK135)</f>
        <v>0</v>
      </c>
    </row>
    <row r="130" spans="2:65" s="1" customFormat="1" ht="16.5" customHeight="1">
      <c r="B130" s="30"/>
      <c r="C130" s="131" t="s">
        <v>153</v>
      </c>
      <c r="D130" s="131" t="s">
        <v>141</v>
      </c>
      <c r="E130" s="132" t="s">
        <v>481</v>
      </c>
      <c r="F130" s="133" t="s">
        <v>480</v>
      </c>
      <c r="G130" s="134" t="s">
        <v>449</v>
      </c>
      <c r="H130" s="135">
        <v>1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41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145</v>
      </c>
      <c r="AT130" s="143" t="s">
        <v>141</v>
      </c>
      <c r="AU130" s="143" t="s">
        <v>86</v>
      </c>
      <c r="AY130" s="15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84</v>
      </c>
      <c r="BK130" s="144">
        <f>ROUND(I130*H130,2)</f>
        <v>0</v>
      </c>
      <c r="BL130" s="15" t="s">
        <v>145</v>
      </c>
      <c r="BM130" s="143" t="s">
        <v>482</v>
      </c>
    </row>
    <row r="131" spans="2:65" s="1" customFormat="1" ht="19.5">
      <c r="B131" s="30"/>
      <c r="D131" s="146" t="s">
        <v>317</v>
      </c>
      <c r="F131" s="171" t="s">
        <v>483</v>
      </c>
      <c r="I131" s="172"/>
      <c r="L131" s="30"/>
      <c r="M131" s="173"/>
      <c r="T131" s="54"/>
      <c r="AT131" s="15" t="s">
        <v>317</v>
      </c>
      <c r="AU131" s="15" t="s">
        <v>86</v>
      </c>
    </row>
    <row r="132" spans="2:65" s="1" customFormat="1" ht="16.5" customHeight="1">
      <c r="B132" s="30"/>
      <c r="C132" s="131" t="s">
        <v>145</v>
      </c>
      <c r="D132" s="131" t="s">
        <v>141</v>
      </c>
      <c r="E132" s="132" t="s">
        <v>484</v>
      </c>
      <c r="F132" s="133" t="s">
        <v>485</v>
      </c>
      <c r="G132" s="134" t="s">
        <v>449</v>
      </c>
      <c r="H132" s="135">
        <v>1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41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145</v>
      </c>
      <c r="AT132" s="143" t="s">
        <v>141</v>
      </c>
      <c r="AU132" s="143" t="s">
        <v>86</v>
      </c>
      <c r="AY132" s="15" t="s">
        <v>139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84</v>
      </c>
      <c r="BK132" s="144">
        <f>ROUND(I132*H132,2)</f>
        <v>0</v>
      </c>
      <c r="BL132" s="15" t="s">
        <v>145</v>
      </c>
      <c r="BM132" s="143" t="s">
        <v>486</v>
      </c>
    </row>
    <row r="133" spans="2:65" s="1" customFormat="1" ht="19.5">
      <c r="B133" s="30"/>
      <c r="D133" s="146" t="s">
        <v>317</v>
      </c>
      <c r="F133" s="171" t="s">
        <v>487</v>
      </c>
      <c r="I133" s="172"/>
      <c r="L133" s="30"/>
      <c r="M133" s="173"/>
      <c r="T133" s="54"/>
      <c r="AT133" s="15" t="s">
        <v>317</v>
      </c>
      <c r="AU133" s="15" t="s">
        <v>86</v>
      </c>
    </row>
    <row r="134" spans="2:65" s="1" customFormat="1" ht="16.5" customHeight="1">
      <c r="B134" s="30"/>
      <c r="C134" s="131" t="s">
        <v>164</v>
      </c>
      <c r="D134" s="131" t="s">
        <v>141</v>
      </c>
      <c r="E134" s="132" t="s">
        <v>488</v>
      </c>
      <c r="F134" s="133" t="s">
        <v>489</v>
      </c>
      <c r="G134" s="134" t="s">
        <v>449</v>
      </c>
      <c r="H134" s="135">
        <v>1</v>
      </c>
      <c r="I134" s="136"/>
      <c r="J134" s="137">
        <f>ROUND(I134*H134,2)</f>
        <v>0</v>
      </c>
      <c r="K134" s="138"/>
      <c r="L134" s="30"/>
      <c r="M134" s="139" t="s">
        <v>1</v>
      </c>
      <c r="N134" s="140" t="s">
        <v>41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145</v>
      </c>
      <c r="AT134" s="143" t="s">
        <v>141</v>
      </c>
      <c r="AU134" s="143" t="s">
        <v>86</v>
      </c>
      <c r="AY134" s="15" t="s">
        <v>139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84</v>
      </c>
      <c r="BK134" s="144">
        <f>ROUND(I134*H134,2)</f>
        <v>0</v>
      </c>
      <c r="BL134" s="15" t="s">
        <v>145</v>
      </c>
      <c r="BM134" s="143" t="s">
        <v>490</v>
      </c>
    </row>
    <row r="135" spans="2:65" s="1" customFormat="1" ht="19.5">
      <c r="B135" s="30"/>
      <c r="D135" s="146" t="s">
        <v>317</v>
      </c>
      <c r="F135" s="171" t="s">
        <v>491</v>
      </c>
      <c r="I135" s="172"/>
      <c r="L135" s="30"/>
      <c r="M135" s="173"/>
      <c r="T135" s="54"/>
      <c r="AT135" s="15" t="s">
        <v>317</v>
      </c>
      <c r="AU135" s="15" t="s">
        <v>86</v>
      </c>
    </row>
    <row r="136" spans="2:65" s="11" customFormat="1" ht="22.9" customHeight="1">
      <c r="B136" s="119"/>
      <c r="D136" s="120" t="s">
        <v>75</v>
      </c>
      <c r="E136" s="129" t="s">
        <v>492</v>
      </c>
      <c r="F136" s="129" t="s">
        <v>493</v>
      </c>
      <c r="I136" s="122"/>
      <c r="J136" s="130">
        <f>BK136</f>
        <v>0</v>
      </c>
      <c r="L136" s="119"/>
      <c r="M136" s="124"/>
      <c r="P136" s="125">
        <f>SUM(P137:P138)</f>
        <v>0</v>
      </c>
      <c r="R136" s="125">
        <f>SUM(R137:R138)</f>
        <v>0</v>
      </c>
      <c r="T136" s="126">
        <f>SUM(T137:T138)</f>
        <v>0</v>
      </c>
      <c r="AR136" s="120" t="s">
        <v>164</v>
      </c>
      <c r="AT136" s="127" t="s">
        <v>75</v>
      </c>
      <c r="AU136" s="127" t="s">
        <v>84</v>
      </c>
      <c r="AY136" s="120" t="s">
        <v>139</v>
      </c>
      <c r="BK136" s="128">
        <f>SUM(BK137:BK138)</f>
        <v>0</v>
      </c>
    </row>
    <row r="137" spans="2:65" s="1" customFormat="1" ht="16.5" customHeight="1">
      <c r="B137" s="30"/>
      <c r="C137" s="131" t="s">
        <v>168</v>
      </c>
      <c r="D137" s="131" t="s">
        <v>141</v>
      </c>
      <c r="E137" s="132" t="s">
        <v>494</v>
      </c>
      <c r="F137" s="133" t="s">
        <v>495</v>
      </c>
      <c r="G137" s="134" t="s">
        <v>449</v>
      </c>
      <c r="H137" s="135">
        <v>1</v>
      </c>
      <c r="I137" s="136"/>
      <c r="J137" s="137">
        <f>ROUND(I137*H137,2)</f>
        <v>0</v>
      </c>
      <c r="K137" s="138"/>
      <c r="L137" s="30"/>
      <c r="M137" s="139" t="s">
        <v>1</v>
      </c>
      <c r="N137" s="140" t="s">
        <v>41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145</v>
      </c>
      <c r="AT137" s="143" t="s">
        <v>141</v>
      </c>
      <c r="AU137" s="143" t="s">
        <v>86</v>
      </c>
      <c r="AY137" s="15" t="s">
        <v>139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84</v>
      </c>
      <c r="BK137" s="144">
        <f>ROUND(I137*H137,2)</f>
        <v>0</v>
      </c>
      <c r="BL137" s="15" t="s">
        <v>145</v>
      </c>
      <c r="BM137" s="143" t="s">
        <v>496</v>
      </c>
    </row>
    <row r="138" spans="2:65" s="1" customFormat="1" ht="19.5">
      <c r="B138" s="30"/>
      <c r="D138" s="146" t="s">
        <v>317</v>
      </c>
      <c r="F138" s="171" t="s">
        <v>497</v>
      </c>
      <c r="I138" s="172"/>
      <c r="L138" s="30"/>
      <c r="M138" s="173"/>
      <c r="T138" s="54"/>
      <c r="AT138" s="15" t="s">
        <v>317</v>
      </c>
      <c r="AU138" s="15" t="s">
        <v>86</v>
      </c>
    </row>
    <row r="139" spans="2:65" s="11" customFormat="1" ht="22.9" customHeight="1">
      <c r="B139" s="119"/>
      <c r="D139" s="120" t="s">
        <v>75</v>
      </c>
      <c r="E139" s="129" t="s">
        <v>498</v>
      </c>
      <c r="F139" s="129" t="s">
        <v>499</v>
      </c>
      <c r="I139" s="122"/>
      <c r="J139" s="130">
        <f>BK139</f>
        <v>0</v>
      </c>
      <c r="L139" s="119"/>
      <c r="M139" s="124"/>
      <c r="P139" s="125">
        <f>SUM(P140:P142)</f>
        <v>0</v>
      </c>
      <c r="R139" s="125">
        <f>SUM(R140:R142)</f>
        <v>0</v>
      </c>
      <c r="T139" s="126">
        <f>SUM(T140:T142)</f>
        <v>0</v>
      </c>
      <c r="AR139" s="120" t="s">
        <v>164</v>
      </c>
      <c r="AT139" s="127" t="s">
        <v>75</v>
      </c>
      <c r="AU139" s="127" t="s">
        <v>84</v>
      </c>
      <c r="AY139" s="120" t="s">
        <v>139</v>
      </c>
      <c r="BK139" s="128">
        <f>SUM(BK140:BK142)</f>
        <v>0</v>
      </c>
    </row>
    <row r="140" spans="2:65" s="1" customFormat="1" ht="16.5" customHeight="1">
      <c r="B140" s="30"/>
      <c r="C140" s="131" t="s">
        <v>172</v>
      </c>
      <c r="D140" s="131" t="s">
        <v>141</v>
      </c>
      <c r="E140" s="132" t="s">
        <v>500</v>
      </c>
      <c r="F140" s="133" t="s">
        <v>499</v>
      </c>
      <c r="G140" s="134" t="s">
        <v>449</v>
      </c>
      <c r="H140" s="135">
        <v>1</v>
      </c>
      <c r="I140" s="136"/>
      <c r="J140" s="137">
        <f>ROUND(I140*H140,2)</f>
        <v>0</v>
      </c>
      <c r="K140" s="138"/>
      <c r="L140" s="30"/>
      <c r="M140" s="139" t="s">
        <v>1</v>
      </c>
      <c r="N140" s="140" t="s">
        <v>41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145</v>
      </c>
      <c r="AT140" s="143" t="s">
        <v>141</v>
      </c>
      <c r="AU140" s="143" t="s">
        <v>86</v>
      </c>
      <c r="AY140" s="15" t="s">
        <v>139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84</v>
      </c>
      <c r="BK140" s="144">
        <f>ROUND(I140*H140,2)</f>
        <v>0</v>
      </c>
      <c r="BL140" s="15" t="s">
        <v>145</v>
      </c>
      <c r="BM140" s="143" t="s">
        <v>501</v>
      </c>
    </row>
    <row r="141" spans="2:65" s="1" customFormat="1" ht="16.5" customHeight="1">
      <c r="B141" s="30"/>
      <c r="C141" s="131" t="s">
        <v>176</v>
      </c>
      <c r="D141" s="131" t="s">
        <v>141</v>
      </c>
      <c r="E141" s="132" t="s">
        <v>502</v>
      </c>
      <c r="F141" s="133" t="s">
        <v>503</v>
      </c>
      <c r="G141" s="134" t="s">
        <v>449</v>
      </c>
      <c r="H141" s="135">
        <v>1</v>
      </c>
      <c r="I141" s="136"/>
      <c r="J141" s="137">
        <f>ROUND(I141*H141,2)</f>
        <v>0</v>
      </c>
      <c r="K141" s="138"/>
      <c r="L141" s="30"/>
      <c r="M141" s="139" t="s">
        <v>1</v>
      </c>
      <c r="N141" s="140" t="s">
        <v>41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145</v>
      </c>
      <c r="AT141" s="143" t="s">
        <v>141</v>
      </c>
      <c r="AU141" s="143" t="s">
        <v>86</v>
      </c>
      <c r="AY141" s="15" t="s">
        <v>139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84</v>
      </c>
      <c r="BK141" s="144">
        <f>ROUND(I141*H141,2)</f>
        <v>0</v>
      </c>
      <c r="BL141" s="15" t="s">
        <v>145</v>
      </c>
      <c r="BM141" s="143" t="s">
        <v>504</v>
      </c>
    </row>
    <row r="142" spans="2:65" s="1" customFormat="1" ht="19.5">
      <c r="B142" s="30"/>
      <c r="D142" s="146" t="s">
        <v>317</v>
      </c>
      <c r="F142" s="171" t="s">
        <v>505</v>
      </c>
      <c r="I142" s="172"/>
      <c r="L142" s="30"/>
      <c r="M142" s="173"/>
      <c r="T142" s="54"/>
      <c r="AT142" s="15" t="s">
        <v>317</v>
      </c>
      <c r="AU142" s="15" t="s">
        <v>86</v>
      </c>
    </row>
    <row r="143" spans="2:65" s="11" customFormat="1" ht="22.9" customHeight="1">
      <c r="B143" s="119"/>
      <c r="D143" s="120" t="s">
        <v>75</v>
      </c>
      <c r="E143" s="129" t="s">
        <v>506</v>
      </c>
      <c r="F143" s="129" t="s">
        <v>507</v>
      </c>
      <c r="I143" s="122"/>
      <c r="J143" s="130">
        <f>BK143</f>
        <v>0</v>
      </c>
      <c r="L143" s="119"/>
      <c r="M143" s="124"/>
      <c r="P143" s="125">
        <f>SUM(P144:P145)</f>
        <v>0</v>
      </c>
      <c r="R143" s="125">
        <f>SUM(R144:R145)</f>
        <v>0</v>
      </c>
      <c r="T143" s="126">
        <f>SUM(T144:T145)</f>
        <v>0</v>
      </c>
      <c r="AR143" s="120" t="s">
        <v>164</v>
      </c>
      <c r="AT143" s="127" t="s">
        <v>75</v>
      </c>
      <c r="AU143" s="127" t="s">
        <v>84</v>
      </c>
      <c r="AY143" s="120" t="s">
        <v>139</v>
      </c>
      <c r="BK143" s="128">
        <f>SUM(BK144:BK145)</f>
        <v>0</v>
      </c>
    </row>
    <row r="144" spans="2:65" s="1" customFormat="1" ht="16.5" customHeight="1">
      <c r="B144" s="30"/>
      <c r="C144" s="131" t="s">
        <v>181</v>
      </c>
      <c r="D144" s="131" t="s">
        <v>141</v>
      </c>
      <c r="E144" s="132" t="s">
        <v>508</v>
      </c>
      <c r="F144" s="133" t="s">
        <v>507</v>
      </c>
      <c r="G144" s="134" t="s">
        <v>449</v>
      </c>
      <c r="H144" s="135">
        <v>1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41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145</v>
      </c>
      <c r="AT144" s="143" t="s">
        <v>141</v>
      </c>
      <c r="AU144" s="143" t="s">
        <v>86</v>
      </c>
      <c r="AY144" s="15" t="s">
        <v>139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84</v>
      </c>
      <c r="BK144" s="144">
        <f>ROUND(I144*H144,2)</f>
        <v>0</v>
      </c>
      <c r="BL144" s="15" t="s">
        <v>145</v>
      </c>
      <c r="BM144" s="143" t="s">
        <v>509</v>
      </c>
    </row>
    <row r="145" spans="2:65" s="1" customFormat="1" ht="24.2" customHeight="1">
      <c r="B145" s="30"/>
      <c r="C145" s="131" t="s">
        <v>186</v>
      </c>
      <c r="D145" s="131" t="s">
        <v>141</v>
      </c>
      <c r="E145" s="132" t="s">
        <v>510</v>
      </c>
      <c r="F145" s="133" t="s">
        <v>511</v>
      </c>
      <c r="G145" s="134" t="s">
        <v>449</v>
      </c>
      <c r="H145" s="135">
        <v>1</v>
      </c>
      <c r="I145" s="136"/>
      <c r="J145" s="137">
        <f>ROUND(I145*H145,2)</f>
        <v>0</v>
      </c>
      <c r="K145" s="138"/>
      <c r="L145" s="30"/>
      <c r="M145" s="139" t="s">
        <v>1</v>
      </c>
      <c r="N145" s="140" t="s">
        <v>41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512</v>
      </c>
      <c r="AT145" s="143" t="s">
        <v>141</v>
      </c>
      <c r="AU145" s="143" t="s">
        <v>86</v>
      </c>
      <c r="AY145" s="15" t="s">
        <v>139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84</v>
      </c>
      <c r="BK145" s="144">
        <f>ROUND(I145*H145,2)</f>
        <v>0</v>
      </c>
      <c r="BL145" s="15" t="s">
        <v>512</v>
      </c>
      <c r="BM145" s="143" t="s">
        <v>513</v>
      </c>
    </row>
    <row r="146" spans="2:65" s="11" customFormat="1" ht="22.9" customHeight="1">
      <c r="B146" s="119"/>
      <c r="D146" s="120" t="s">
        <v>75</v>
      </c>
      <c r="E146" s="129" t="s">
        <v>514</v>
      </c>
      <c r="F146" s="129" t="s">
        <v>515</v>
      </c>
      <c r="I146" s="122"/>
      <c r="J146" s="130">
        <f>BK146</f>
        <v>0</v>
      </c>
      <c r="L146" s="119"/>
      <c r="M146" s="124"/>
      <c r="P146" s="125">
        <f>P147</f>
        <v>0</v>
      </c>
      <c r="R146" s="125">
        <f>R147</f>
        <v>0</v>
      </c>
      <c r="T146" s="126">
        <f>T147</f>
        <v>0</v>
      </c>
      <c r="AR146" s="120" t="s">
        <v>164</v>
      </c>
      <c r="AT146" s="127" t="s">
        <v>75</v>
      </c>
      <c r="AU146" s="127" t="s">
        <v>84</v>
      </c>
      <c r="AY146" s="120" t="s">
        <v>139</v>
      </c>
      <c r="BK146" s="128">
        <f>BK147</f>
        <v>0</v>
      </c>
    </row>
    <row r="147" spans="2:65" s="1" customFormat="1" ht="16.5" customHeight="1">
      <c r="B147" s="30"/>
      <c r="C147" s="131" t="s">
        <v>192</v>
      </c>
      <c r="D147" s="131" t="s">
        <v>141</v>
      </c>
      <c r="E147" s="132" t="s">
        <v>516</v>
      </c>
      <c r="F147" s="133" t="s">
        <v>517</v>
      </c>
      <c r="G147" s="134" t="s">
        <v>449</v>
      </c>
      <c r="H147" s="135">
        <v>1</v>
      </c>
      <c r="I147" s="136"/>
      <c r="J147" s="137">
        <f>ROUND(I147*H147,2)</f>
        <v>0</v>
      </c>
      <c r="K147" s="138"/>
      <c r="L147" s="30"/>
      <c r="M147" s="178" t="s">
        <v>1</v>
      </c>
      <c r="N147" s="179" t="s">
        <v>41</v>
      </c>
      <c r="O147" s="180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AR147" s="143" t="s">
        <v>145</v>
      </c>
      <c r="AT147" s="143" t="s">
        <v>141</v>
      </c>
      <c r="AU147" s="143" t="s">
        <v>86</v>
      </c>
      <c r="AY147" s="15" t="s">
        <v>139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84</v>
      </c>
      <c r="BK147" s="144">
        <f>ROUND(I147*H147,2)</f>
        <v>0</v>
      </c>
      <c r="BL147" s="15" t="s">
        <v>145</v>
      </c>
      <c r="BM147" s="143" t="s">
        <v>518</v>
      </c>
    </row>
    <row r="148" spans="2:65" s="1" customFormat="1" ht="6.95" customHeight="1">
      <c r="B148" s="42"/>
      <c r="C148" s="43"/>
      <c r="D148" s="43"/>
      <c r="E148" s="43"/>
      <c r="F148" s="43"/>
      <c r="G148" s="43"/>
      <c r="H148" s="43"/>
      <c r="I148" s="43"/>
      <c r="J148" s="43"/>
      <c r="K148" s="43"/>
      <c r="L148" s="30"/>
    </row>
  </sheetData>
  <sheetProtection algorithmName="SHA-512" hashValue="HH3EmQmtLN0cSMKoH7kNx6FSfdFhfHKJPHmx2RxBNhZIz7BPdiML1tYuV5mxB0cKxxUPkFx8yBwEqoPNlVk0TQ==" saltValue="CLdP3MttH6tXKuN4RJN+EsBy8MU3xxIzcM314wYaDVs44xmLJvCz7DEffq5+x1vOu3lme4TMQlb3Dp38W7VWjQ==" spinCount="100000" sheet="1" objects="1" scenarios="1" formatColumns="0" formatRows="0" autoFilter="0"/>
  <autoFilter ref="C122:K147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6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95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4" t="str">
        <f>'Rekapitulace stavby'!K6</f>
        <v>Oprava mostů v úseku Č. Krumlov – Kájov</v>
      </c>
      <c r="F7" s="225"/>
      <c r="G7" s="225"/>
      <c r="H7" s="225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186" t="s">
        <v>519</v>
      </c>
      <c r="F9" s="226"/>
      <c r="G9" s="226"/>
      <c r="H9" s="22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22. 11. 2022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7" t="str">
        <f>'Rekapitulace stavby'!E14</f>
        <v>Vyplň údaj</v>
      </c>
      <c r="F18" s="208"/>
      <c r="G18" s="208"/>
      <c r="H18" s="20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21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ROUND(J126,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ROUND((SUM(BE126:BE259)),  2)</f>
        <v>0</v>
      </c>
      <c r="I33" s="90">
        <v>0.21</v>
      </c>
      <c r="J33" s="89">
        <f>ROUND(((SUM(BE126:BE259))*I33),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ROUND((SUM(BF126:BF259)),  2)</f>
        <v>0</v>
      </c>
      <c r="I34" s="90">
        <v>0.15</v>
      </c>
      <c r="J34" s="89">
        <f>ROUND(((SUM(BF126:BF259))*I34),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ROUND((SUM(BG126:BG259)),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ROUND((SUM(BH126:BH259)),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ROUND((SUM(BI126:BI259)),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4" t="str">
        <f>E7</f>
        <v>Oprava mostů v úseku Č. Krumlov – Kájov</v>
      </c>
      <c r="F85" s="225"/>
      <c r="G85" s="225"/>
      <c r="H85" s="225"/>
      <c r="L85" s="30"/>
    </row>
    <row r="86" spans="2:47" s="1" customFormat="1" ht="12" customHeight="1">
      <c r="B86" s="30"/>
      <c r="C86" s="25" t="s">
        <v>106</v>
      </c>
      <c r="L86" s="30"/>
    </row>
    <row r="87" spans="2:47" s="1" customFormat="1" ht="16.5" customHeight="1">
      <c r="B87" s="30"/>
      <c r="E87" s="186" t="str">
        <f>E9</f>
        <v>SO2-01 - Most 30,131</v>
      </c>
      <c r="F87" s="226"/>
      <c r="G87" s="226"/>
      <c r="H87" s="22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22. 11. 2022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Správa železnic, státní organizace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111</v>
      </c>
      <c r="J96" s="64">
        <f>J126</f>
        <v>0</v>
      </c>
      <c r="L96" s="30"/>
      <c r="AU96" s="15" t="s">
        <v>112</v>
      </c>
    </row>
    <row r="97" spans="2:12" s="8" customFormat="1" ht="24.95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J127</f>
        <v>0</v>
      </c>
      <c r="L97" s="102"/>
    </row>
    <row r="98" spans="2:12" s="9" customFormat="1" ht="19.899999999999999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J128</f>
        <v>0</v>
      </c>
      <c r="L98" s="106"/>
    </row>
    <row r="99" spans="2:12" s="9" customFormat="1" ht="19.899999999999999" customHeight="1">
      <c r="B99" s="106"/>
      <c r="D99" s="107" t="s">
        <v>115</v>
      </c>
      <c r="E99" s="108"/>
      <c r="F99" s="108"/>
      <c r="G99" s="108"/>
      <c r="H99" s="108"/>
      <c r="I99" s="108"/>
      <c r="J99" s="109">
        <f>J141</f>
        <v>0</v>
      </c>
      <c r="L99" s="106"/>
    </row>
    <row r="100" spans="2:12" s="9" customFormat="1" ht="19.899999999999999" customHeight="1">
      <c r="B100" s="106"/>
      <c r="D100" s="107" t="s">
        <v>116</v>
      </c>
      <c r="E100" s="108"/>
      <c r="F100" s="108"/>
      <c r="G100" s="108"/>
      <c r="H100" s="108"/>
      <c r="I100" s="108"/>
      <c r="J100" s="109">
        <f>J146</f>
        <v>0</v>
      </c>
      <c r="L100" s="106"/>
    </row>
    <row r="101" spans="2:12" s="9" customFormat="1" ht="19.899999999999999" customHeight="1">
      <c r="B101" s="106"/>
      <c r="D101" s="107" t="s">
        <v>117</v>
      </c>
      <c r="E101" s="108"/>
      <c r="F101" s="108"/>
      <c r="G101" s="108"/>
      <c r="H101" s="108"/>
      <c r="I101" s="108"/>
      <c r="J101" s="109">
        <f>J152</f>
        <v>0</v>
      </c>
      <c r="L101" s="106"/>
    </row>
    <row r="102" spans="2:12" s="9" customFormat="1" ht="19.899999999999999" customHeight="1">
      <c r="B102" s="106"/>
      <c r="D102" s="107" t="s">
        <v>118</v>
      </c>
      <c r="E102" s="108"/>
      <c r="F102" s="108"/>
      <c r="G102" s="108"/>
      <c r="H102" s="108"/>
      <c r="I102" s="108"/>
      <c r="J102" s="109">
        <f>J156</f>
        <v>0</v>
      </c>
      <c r="L102" s="106"/>
    </row>
    <row r="103" spans="2:12" s="9" customFormat="1" ht="19.899999999999999" customHeight="1">
      <c r="B103" s="106"/>
      <c r="D103" s="107" t="s">
        <v>119</v>
      </c>
      <c r="E103" s="108"/>
      <c r="F103" s="108"/>
      <c r="G103" s="108"/>
      <c r="H103" s="108"/>
      <c r="I103" s="108"/>
      <c r="J103" s="109">
        <f>J180</f>
        <v>0</v>
      </c>
      <c r="L103" s="106"/>
    </row>
    <row r="104" spans="2:12" s="9" customFormat="1" ht="19.899999999999999" customHeight="1">
      <c r="B104" s="106"/>
      <c r="D104" s="107" t="s">
        <v>120</v>
      </c>
      <c r="E104" s="108"/>
      <c r="F104" s="108"/>
      <c r="G104" s="108"/>
      <c r="H104" s="108"/>
      <c r="I104" s="108"/>
      <c r="J104" s="109">
        <f>J196</f>
        <v>0</v>
      </c>
      <c r="L104" s="106"/>
    </row>
    <row r="105" spans="2:12" s="9" customFormat="1" ht="19.899999999999999" customHeight="1">
      <c r="B105" s="106"/>
      <c r="D105" s="107" t="s">
        <v>121</v>
      </c>
      <c r="E105" s="108"/>
      <c r="F105" s="108"/>
      <c r="G105" s="108"/>
      <c r="H105" s="108"/>
      <c r="I105" s="108"/>
      <c r="J105" s="109">
        <f>J246</f>
        <v>0</v>
      </c>
      <c r="L105" s="106"/>
    </row>
    <row r="106" spans="2:12" s="9" customFormat="1" ht="19.899999999999999" customHeight="1">
      <c r="B106" s="106"/>
      <c r="D106" s="107" t="s">
        <v>122</v>
      </c>
      <c r="E106" s="108"/>
      <c r="F106" s="108"/>
      <c r="G106" s="108"/>
      <c r="H106" s="108"/>
      <c r="I106" s="108"/>
      <c r="J106" s="109">
        <f>J257</f>
        <v>0</v>
      </c>
      <c r="L106" s="106"/>
    </row>
    <row r="107" spans="2:12" s="1" customFormat="1" ht="21.75" customHeight="1">
      <c r="B107" s="30"/>
      <c r="L107" s="30"/>
    </row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0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0"/>
    </row>
    <row r="113" spans="2:63" s="1" customFormat="1" ht="24.95" customHeight="1">
      <c r="B113" s="30"/>
      <c r="C113" s="19" t="s">
        <v>124</v>
      </c>
      <c r="L113" s="30"/>
    </row>
    <row r="114" spans="2:63" s="1" customFormat="1" ht="6.95" customHeight="1">
      <c r="B114" s="30"/>
      <c r="L114" s="30"/>
    </row>
    <row r="115" spans="2:63" s="1" customFormat="1" ht="12" customHeight="1">
      <c r="B115" s="30"/>
      <c r="C115" s="25" t="s">
        <v>16</v>
      </c>
      <c r="L115" s="30"/>
    </row>
    <row r="116" spans="2:63" s="1" customFormat="1" ht="16.5" customHeight="1">
      <c r="B116" s="30"/>
      <c r="E116" s="224" t="str">
        <f>E7</f>
        <v>Oprava mostů v úseku Č. Krumlov – Kájov</v>
      </c>
      <c r="F116" s="225"/>
      <c r="G116" s="225"/>
      <c r="H116" s="225"/>
      <c r="L116" s="30"/>
    </row>
    <row r="117" spans="2:63" s="1" customFormat="1" ht="12" customHeight="1">
      <c r="B117" s="30"/>
      <c r="C117" s="25" t="s">
        <v>106</v>
      </c>
      <c r="L117" s="30"/>
    </row>
    <row r="118" spans="2:63" s="1" customFormat="1" ht="16.5" customHeight="1">
      <c r="B118" s="30"/>
      <c r="E118" s="186" t="str">
        <f>E9</f>
        <v>SO2-01 - Most 30,131</v>
      </c>
      <c r="F118" s="226"/>
      <c r="G118" s="226"/>
      <c r="H118" s="226"/>
      <c r="L118" s="30"/>
    </row>
    <row r="119" spans="2:63" s="1" customFormat="1" ht="6.95" customHeight="1">
      <c r="B119" s="30"/>
      <c r="L119" s="30"/>
    </row>
    <row r="120" spans="2:63" s="1" customFormat="1" ht="12" customHeight="1">
      <c r="B120" s="30"/>
      <c r="C120" s="25" t="s">
        <v>20</v>
      </c>
      <c r="F120" s="23" t="str">
        <f>F12</f>
        <v xml:space="preserve"> </v>
      </c>
      <c r="I120" s="25" t="s">
        <v>22</v>
      </c>
      <c r="J120" s="50" t="str">
        <f>IF(J12="","",J12)</f>
        <v>22. 11. 2022</v>
      </c>
      <c r="L120" s="30"/>
    </row>
    <row r="121" spans="2:63" s="1" customFormat="1" ht="6.95" customHeight="1">
      <c r="B121" s="30"/>
      <c r="L121" s="30"/>
    </row>
    <row r="122" spans="2:63" s="1" customFormat="1" ht="15.2" customHeight="1">
      <c r="B122" s="30"/>
      <c r="C122" s="25" t="s">
        <v>24</v>
      </c>
      <c r="F122" s="23" t="str">
        <f>E15</f>
        <v>Správa železnic, státní organizace</v>
      </c>
      <c r="I122" s="25" t="s">
        <v>32</v>
      </c>
      <c r="J122" s="28" t="str">
        <f>E21</f>
        <v xml:space="preserve"> </v>
      </c>
      <c r="L122" s="30"/>
    </row>
    <row r="123" spans="2:63" s="1" customFormat="1" ht="15.2" customHeight="1">
      <c r="B123" s="30"/>
      <c r="C123" s="25" t="s">
        <v>30</v>
      </c>
      <c r="F123" s="23" t="str">
        <f>IF(E18="","",E18)</f>
        <v>Vyplň údaj</v>
      </c>
      <c r="I123" s="25" t="s">
        <v>34</v>
      </c>
      <c r="J123" s="28" t="str">
        <f>E24</f>
        <v xml:space="preserve"> </v>
      </c>
      <c r="L123" s="30"/>
    </row>
    <row r="124" spans="2:63" s="1" customFormat="1" ht="10.35" customHeight="1">
      <c r="B124" s="30"/>
      <c r="L124" s="30"/>
    </row>
    <row r="125" spans="2:63" s="10" customFormat="1" ht="29.25" customHeight="1">
      <c r="B125" s="110"/>
      <c r="C125" s="111" t="s">
        <v>125</v>
      </c>
      <c r="D125" s="112" t="s">
        <v>61</v>
      </c>
      <c r="E125" s="112" t="s">
        <v>57</v>
      </c>
      <c r="F125" s="112" t="s">
        <v>58</v>
      </c>
      <c r="G125" s="112" t="s">
        <v>126</v>
      </c>
      <c r="H125" s="112" t="s">
        <v>127</v>
      </c>
      <c r="I125" s="112" t="s">
        <v>128</v>
      </c>
      <c r="J125" s="113" t="s">
        <v>110</v>
      </c>
      <c r="K125" s="114" t="s">
        <v>129</v>
      </c>
      <c r="L125" s="110"/>
      <c r="M125" s="57" t="s">
        <v>1</v>
      </c>
      <c r="N125" s="58" t="s">
        <v>40</v>
      </c>
      <c r="O125" s="58" t="s">
        <v>130</v>
      </c>
      <c r="P125" s="58" t="s">
        <v>131</v>
      </c>
      <c r="Q125" s="58" t="s">
        <v>132</v>
      </c>
      <c r="R125" s="58" t="s">
        <v>133</v>
      </c>
      <c r="S125" s="58" t="s">
        <v>134</v>
      </c>
      <c r="T125" s="59" t="s">
        <v>135</v>
      </c>
    </row>
    <row r="126" spans="2:63" s="1" customFormat="1" ht="22.9" customHeight="1">
      <c r="B126" s="30"/>
      <c r="C126" s="62" t="s">
        <v>136</v>
      </c>
      <c r="J126" s="115">
        <f>BK126</f>
        <v>0</v>
      </c>
      <c r="L126" s="30"/>
      <c r="M126" s="60"/>
      <c r="N126" s="51"/>
      <c r="O126" s="51"/>
      <c r="P126" s="116">
        <f>P127</f>
        <v>0</v>
      </c>
      <c r="Q126" s="51"/>
      <c r="R126" s="116">
        <f>R127</f>
        <v>104.6450441097</v>
      </c>
      <c r="S126" s="51"/>
      <c r="T126" s="117">
        <f>T127</f>
        <v>115.39775999999999</v>
      </c>
      <c r="AT126" s="15" t="s">
        <v>75</v>
      </c>
      <c r="AU126" s="15" t="s">
        <v>112</v>
      </c>
      <c r="BK126" s="118">
        <f>BK127</f>
        <v>0</v>
      </c>
    </row>
    <row r="127" spans="2:63" s="11" customFormat="1" ht="25.9" customHeight="1">
      <c r="B127" s="119"/>
      <c r="D127" s="120" t="s">
        <v>75</v>
      </c>
      <c r="E127" s="121" t="s">
        <v>137</v>
      </c>
      <c r="F127" s="121" t="s">
        <v>138</v>
      </c>
      <c r="I127" s="122"/>
      <c r="J127" s="123">
        <f>BK127</f>
        <v>0</v>
      </c>
      <c r="L127" s="119"/>
      <c r="M127" s="124"/>
      <c r="P127" s="125">
        <f>P128+P141+P146+P152+P156+P180+P196+P246+P257</f>
        <v>0</v>
      </c>
      <c r="R127" s="125">
        <f>R128+R141+R146+R152+R156+R180+R196+R246+R257</f>
        <v>104.6450441097</v>
      </c>
      <c r="T127" s="126">
        <f>T128+T141+T146+T152+T156+T180+T196+T246+T257</f>
        <v>115.39775999999999</v>
      </c>
      <c r="AR127" s="120" t="s">
        <v>84</v>
      </c>
      <c r="AT127" s="127" t="s">
        <v>75</v>
      </c>
      <c r="AU127" s="127" t="s">
        <v>76</v>
      </c>
      <c r="AY127" s="120" t="s">
        <v>139</v>
      </c>
      <c r="BK127" s="128">
        <f>BK128+BK141+BK146+BK152+BK156+BK180+BK196+BK246+BK257</f>
        <v>0</v>
      </c>
    </row>
    <row r="128" spans="2:63" s="11" customFormat="1" ht="22.9" customHeight="1">
      <c r="B128" s="119"/>
      <c r="D128" s="120" t="s">
        <v>75</v>
      </c>
      <c r="E128" s="129" t="s">
        <v>84</v>
      </c>
      <c r="F128" s="129" t="s">
        <v>140</v>
      </c>
      <c r="I128" s="122"/>
      <c r="J128" s="130">
        <f>BK128</f>
        <v>0</v>
      </c>
      <c r="L128" s="119"/>
      <c r="M128" s="124"/>
      <c r="P128" s="125">
        <f>SUM(P129:P140)</f>
        <v>0</v>
      </c>
      <c r="R128" s="125">
        <f>SUM(R129:R140)</f>
        <v>5.0479267800000009</v>
      </c>
      <c r="T128" s="126">
        <f>SUM(T129:T140)</f>
        <v>0</v>
      </c>
      <c r="AR128" s="120" t="s">
        <v>84</v>
      </c>
      <c r="AT128" s="127" t="s">
        <v>75</v>
      </c>
      <c r="AU128" s="127" t="s">
        <v>84</v>
      </c>
      <c r="AY128" s="120" t="s">
        <v>139</v>
      </c>
      <c r="BK128" s="128">
        <f>SUM(BK129:BK140)</f>
        <v>0</v>
      </c>
    </row>
    <row r="129" spans="2:65" s="1" customFormat="1" ht="33" customHeight="1">
      <c r="B129" s="30"/>
      <c r="C129" s="131" t="s">
        <v>84</v>
      </c>
      <c r="D129" s="131" t="s">
        <v>141</v>
      </c>
      <c r="E129" s="132" t="s">
        <v>142</v>
      </c>
      <c r="F129" s="133" t="s">
        <v>143</v>
      </c>
      <c r="G129" s="134" t="s">
        <v>144</v>
      </c>
      <c r="H129" s="135">
        <v>535</v>
      </c>
      <c r="I129" s="136"/>
      <c r="J129" s="137">
        <f>ROUND(I129*H129,2)</f>
        <v>0</v>
      </c>
      <c r="K129" s="138"/>
      <c r="L129" s="30"/>
      <c r="M129" s="139" t="s">
        <v>1</v>
      </c>
      <c r="N129" s="140" t="s">
        <v>41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145</v>
      </c>
      <c r="AT129" s="143" t="s">
        <v>141</v>
      </c>
      <c r="AU129" s="143" t="s">
        <v>86</v>
      </c>
      <c r="AY129" s="15" t="s">
        <v>139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84</v>
      </c>
      <c r="BK129" s="144">
        <f>ROUND(I129*H129,2)</f>
        <v>0</v>
      </c>
      <c r="BL129" s="15" t="s">
        <v>145</v>
      </c>
      <c r="BM129" s="143" t="s">
        <v>146</v>
      </c>
    </row>
    <row r="130" spans="2:65" s="1" customFormat="1" ht="24.2" customHeight="1">
      <c r="B130" s="30"/>
      <c r="C130" s="131" t="s">
        <v>86</v>
      </c>
      <c r="D130" s="131" t="s">
        <v>141</v>
      </c>
      <c r="E130" s="132" t="s">
        <v>150</v>
      </c>
      <c r="F130" s="133" t="s">
        <v>151</v>
      </c>
      <c r="G130" s="134" t="s">
        <v>144</v>
      </c>
      <c r="H130" s="135">
        <v>535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41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145</v>
      </c>
      <c r="AT130" s="143" t="s">
        <v>141</v>
      </c>
      <c r="AU130" s="143" t="s">
        <v>86</v>
      </c>
      <c r="AY130" s="15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84</v>
      </c>
      <c r="BK130" s="144">
        <f>ROUND(I130*H130,2)</f>
        <v>0</v>
      </c>
      <c r="BL130" s="15" t="s">
        <v>145</v>
      </c>
      <c r="BM130" s="143" t="s">
        <v>152</v>
      </c>
    </row>
    <row r="131" spans="2:65" s="1" customFormat="1" ht="24.2" customHeight="1">
      <c r="B131" s="30"/>
      <c r="C131" s="131" t="s">
        <v>153</v>
      </c>
      <c r="D131" s="131" t="s">
        <v>141</v>
      </c>
      <c r="E131" s="132" t="s">
        <v>154</v>
      </c>
      <c r="F131" s="133" t="s">
        <v>155</v>
      </c>
      <c r="G131" s="134" t="s">
        <v>156</v>
      </c>
      <c r="H131" s="135">
        <v>83.4</v>
      </c>
      <c r="I131" s="136"/>
      <c r="J131" s="137">
        <f>ROUND(I131*H131,2)</f>
        <v>0</v>
      </c>
      <c r="K131" s="138"/>
      <c r="L131" s="30"/>
      <c r="M131" s="139" t="s">
        <v>1</v>
      </c>
      <c r="N131" s="140" t="s">
        <v>41</v>
      </c>
      <c r="P131" s="141">
        <f>O131*H131</f>
        <v>0</v>
      </c>
      <c r="Q131" s="141">
        <v>6.0526700000000003E-2</v>
      </c>
      <c r="R131" s="141">
        <f>Q131*H131</f>
        <v>5.0479267800000009</v>
      </c>
      <c r="S131" s="141">
        <v>0</v>
      </c>
      <c r="T131" s="142">
        <f>S131*H131</f>
        <v>0</v>
      </c>
      <c r="AR131" s="143" t="s">
        <v>145</v>
      </c>
      <c r="AT131" s="143" t="s">
        <v>141</v>
      </c>
      <c r="AU131" s="143" t="s">
        <v>86</v>
      </c>
      <c r="AY131" s="15" t="s">
        <v>139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84</v>
      </c>
      <c r="BK131" s="144">
        <f>ROUND(I131*H131,2)</f>
        <v>0</v>
      </c>
      <c r="BL131" s="15" t="s">
        <v>145</v>
      </c>
      <c r="BM131" s="143" t="s">
        <v>157</v>
      </c>
    </row>
    <row r="132" spans="2:65" s="12" customFormat="1" ht="11.25">
      <c r="B132" s="145"/>
      <c r="D132" s="146" t="s">
        <v>147</v>
      </c>
      <c r="E132" s="147" t="s">
        <v>1</v>
      </c>
      <c r="F132" s="148" t="s">
        <v>520</v>
      </c>
      <c r="H132" s="149">
        <v>83.4</v>
      </c>
      <c r="I132" s="150"/>
      <c r="L132" s="145"/>
      <c r="M132" s="151"/>
      <c r="T132" s="152"/>
      <c r="AT132" s="147" t="s">
        <v>147</v>
      </c>
      <c r="AU132" s="147" t="s">
        <v>86</v>
      </c>
      <c r="AV132" s="12" t="s">
        <v>86</v>
      </c>
      <c r="AW132" s="12" t="s">
        <v>33</v>
      </c>
      <c r="AX132" s="12" t="s">
        <v>76</v>
      </c>
      <c r="AY132" s="147" t="s">
        <v>139</v>
      </c>
    </row>
    <row r="133" spans="2:65" s="13" customFormat="1" ht="11.25">
      <c r="B133" s="153"/>
      <c r="D133" s="146" t="s">
        <v>147</v>
      </c>
      <c r="E133" s="154" t="s">
        <v>1</v>
      </c>
      <c r="F133" s="155" t="s">
        <v>149</v>
      </c>
      <c r="H133" s="156">
        <v>83.4</v>
      </c>
      <c r="I133" s="157"/>
      <c r="L133" s="153"/>
      <c r="M133" s="158"/>
      <c r="T133" s="159"/>
      <c r="AT133" s="154" t="s">
        <v>147</v>
      </c>
      <c r="AU133" s="154" t="s">
        <v>86</v>
      </c>
      <c r="AV133" s="13" t="s">
        <v>145</v>
      </c>
      <c r="AW133" s="13" t="s">
        <v>33</v>
      </c>
      <c r="AX133" s="13" t="s">
        <v>84</v>
      </c>
      <c r="AY133" s="154" t="s">
        <v>139</v>
      </c>
    </row>
    <row r="134" spans="2:65" s="1" customFormat="1" ht="33" customHeight="1">
      <c r="B134" s="30"/>
      <c r="C134" s="131" t="s">
        <v>145</v>
      </c>
      <c r="D134" s="131" t="s">
        <v>141</v>
      </c>
      <c r="E134" s="132" t="s">
        <v>159</v>
      </c>
      <c r="F134" s="133" t="s">
        <v>160</v>
      </c>
      <c r="G134" s="134" t="s">
        <v>161</v>
      </c>
      <c r="H134" s="135">
        <v>5.25</v>
      </c>
      <c r="I134" s="136"/>
      <c r="J134" s="137">
        <f>ROUND(I134*H134,2)</f>
        <v>0</v>
      </c>
      <c r="K134" s="138"/>
      <c r="L134" s="30"/>
      <c r="M134" s="139" t="s">
        <v>1</v>
      </c>
      <c r="N134" s="140" t="s">
        <v>41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145</v>
      </c>
      <c r="AT134" s="143" t="s">
        <v>141</v>
      </c>
      <c r="AU134" s="143" t="s">
        <v>86</v>
      </c>
      <c r="AY134" s="15" t="s">
        <v>139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84</v>
      </c>
      <c r="BK134" s="144">
        <f>ROUND(I134*H134,2)</f>
        <v>0</v>
      </c>
      <c r="BL134" s="15" t="s">
        <v>145</v>
      </c>
      <c r="BM134" s="143" t="s">
        <v>521</v>
      </c>
    </row>
    <row r="135" spans="2:65" s="12" customFormat="1" ht="11.25">
      <c r="B135" s="145"/>
      <c r="D135" s="146" t="s">
        <v>147</v>
      </c>
      <c r="E135" s="147" t="s">
        <v>1</v>
      </c>
      <c r="F135" s="148" t="s">
        <v>163</v>
      </c>
      <c r="H135" s="149">
        <v>5.25</v>
      </c>
      <c r="I135" s="150"/>
      <c r="L135" s="145"/>
      <c r="M135" s="151"/>
      <c r="T135" s="152"/>
      <c r="AT135" s="147" t="s">
        <v>147</v>
      </c>
      <c r="AU135" s="147" t="s">
        <v>86</v>
      </c>
      <c r="AV135" s="12" t="s">
        <v>86</v>
      </c>
      <c r="AW135" s="12" t="s">
        <v>33</v>
      </c>
      <c r="AX135" s="12" t="s">
        <v>76</v>
      </c>
      <c r="AY135" s="147" t="s">
        <v>139</v>
      </c>
    </row>
    <row r="136" spans="2:65" s="13" customFormat="1" ht="11.25">
      <c r="B136" s="153"/>
      <c r="D136" s="146" t="s">
        <v>147</v>
      </c>
      <c r="E136" s="154" t="s">
        <v>1</v>
      </c>
      <c r="F136" s="155" t="s">
        <v>149</v>
      </c>
      <c r="H136" s="156">
        <v>5.25</v>
      </c>
      <c r="I136" s="157"/>
      <c r="L136" s="153"/>
      <c r="M136" s="158"/>
      <c r="T136" s="159"/>
      <c r="AT136" s="154" t="s">
        <v>147</v>
      </c>
      <c r="AU136" s="154" t="s">
        <v>86</v>
      </c>
      <c r="AV136" s="13" t="s">
        <v>145</v>
      </c>
      <c r="AW136" s="13" t="s">
        <v>33</v>
      </c>
      <c r="AX136" s="13" t="s">
        <v>84</v>
      </c>
      <c r="AY136" s="154" t="s">
        <v>139</v>
      </c>
    </row>
    <row r="137" spans="2:65" s="1" customFormat="1" ht="24.2" customHeight="1">
      <c r="B137" s="30"/>
      <c r="C137" s="131" t="s">
        <v>164</v>
      </c>
      <c r="D137" s="131" t="s">
        <v>141</v>
      </c>
      <c r="E137" s="132" t="s">
        <v>165</v>
      </c>
      <c r="F137" s="133" t="s">
        <v>166</v>
      </c>
      <c r="G137" s="134" t="s">
        <v>161</v>
      </c>
      <c r="H137" s="135">
        <v>5.25</v>
      </c>
      <c r="I137" s="136"/>
      <c r="J137" s="137">
        <f>ROUND(I137*H137,2)</f>
        <v>0</v>
      </c>
      <c r="K137" s="138"/>
      <c r="L137" s="30"/>
      <c r="M137" s="139" t="s">
        <v>1</v>
      </c>
      <c r="N137" s="140" t="s">
        <v>41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145</v>
      </c>
      <c r="AT137" s="143" t="s">
        <v>141</v>
      </c>
      <c r="AU137" s="143" t="s">
        <v>86</v>
      </c>
      <c r="AY137" s="15" t="s">
        <v>139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84</v>
      </c>
      <c r="BK137" s="144">
        <f>ROUND(I137*H137,2)</f>
        <v>0</v>
      </c>
      <c r="BL137" s="15" t="s">
        <v>145</v>
      </c>
      <c r="BM137" s="143" t="s">
        <v>522</v>
      </c>
    </row>
    <row r="138" spans="2:65" s="1" customFormat="1" ht="24.2" customHeight="1">
      <c r="B138" s="30"/>
      <c r="C138" s="131" t="s">
        <v>168</v>
      </c>
      <c r="D138" s="131" t="s">
        <v>141</v>
      </c>
      <c r="E138" s="132" t="s">
        <v>169</v>
      </c>
      <c r="F138" s="133" t="s">
        <v>170</v>
      </c>
      <c r="G138" s="134" t="s">
        <v>161</v>
      </c>
      <c r="H138" s="135">
        <v>5.25</v>
      </c>
      <c r="I138" s="136"/>
      <c r="J138" s="137">
        <f>ROUND(I138*H138,2)</f>
        <v>0</v>
      </c>
      <c r="K138" s="138"/>
      <c r="L138" s="30"/>
      <c r="M138" s="139" t="s">
        <v>1</v>
      </c>
      <c r="N138" s="140" t="s">
        <v>41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145</v>
      </c>
      <c r="AT138" s="143" t="s">
        <v>141</v>
      </c>
      <c r="AU138" s="143" t="s">
        <v>86</v>
      </c>
      <c r="AY138" s="15" t="s">
        <v>139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84</v>
      </c>
      <c r="BK138" s="144">
        <f>ROUND(I138*H138,2)</f>
        <v>0</v>
      </c>
      <c r="BL138" s="15" t="s">
        <v>145</v>
      </c>
      <c r="BM138" s="143" t="s">
        <v>523</v>
      </c>
    </row>
    <row r="139" spans="2:65" s="1" customFormat="1" ht="33" customHeight="1">
      <c r="B139" s="30"/>
      <c r="C139" s="131" t="s">
        <v>172</v>
      </c>
      <c r="D139" s="131" t="s">
        <v>141</v>
      </c>
      <c r="E139" s="132" t="s">
        <v>173</v>
      </c>
      <c r="F139" s="133" t="s">
        <v>174</v>
      </c>
      <c r="G139" s="134" t="s">
        <v>161</v>
      </c>
      <c r="H139" s="135">
        <v>5.25</v>
      </c>
      <c r="I139" s="136"/>
      <c r="J139" s="137">
        <f>ROUND(I139*H139,2)</f>
        <v>0</v>
      </c>
      <c r="K139" s="138"/>
      <c r="L139" s="30"/>
      <c r="M139" s="139" t="s">
        <v>1</v>
      </c>
      <c r="N139" s="140" t="s">
        <v>41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145</v>
      </c>
      <c r="AT139" s="143" t="s">
        <v>141</v>
      </c>
      <c r="AU139" s="143" t="s">
        <v>86</v>
      </c>
      <c r="AY139" s="15" t="s">
        <v>139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84</v>
      </c>
      <c r="BK139" s="144">
        <f>ROUND(I139*H139,2)</f>
        <v>0</v>
      </c>
      <c r="BL139" s="15" t="s">
        <v>145</v>
      </c>
      <c r="BM139" s="143" t="s">
        <v>524</v>
      </c>
    </row>
    <row r="140" spans="2:65" s="1" customFormat="1" ht="37.9" customHeight="1">
      <c r="B140" s="30"/>
      <c r="C140" s="131" t="s">
        <v>176</v>
      </c>
      <c r="D140" s="131" t="s">
        <v>141</v>
      </c>
      <c r="E140" s="132" t="s">
        <v>177</v>
      </c>
      <c r="F140" s="133" t="s">
        <v>178</v>
      </c>
      <c r="G140" s="134" t="s">
        <v>144</v>
      </c>
      <c r="H140" s="135">
        <v>170</v>
      </c>
      <c r="I140" s="136"/>
      <c r="J140" s="137">
        <f>ROUND(I140*H140,2)</f>
        <v>0</v>
      </c>
      <c r="K140" s="138"/>
      <c r="L140" s="30"/>
      <c r="M140" s="139" t="s">
        <v>1</v>
      </c>
      <c r="N140" s="140" t="s">
        <v>41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145</v>
      </c>
      <c r="AT140" s="143" t="s">
        <v>141</v>
      </c>
      <c r="AU140" s="143" t="s">
        <v>86</v>
      </c>
      <c r="AY140" s="15" t="s">
        <v>139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84</v>
      </c>
      <c r="BK140" s="144">
        <f>ROUND(I140*H140,2)</f>
        <v>0</v>
      </c>
      <c r="BL140" s="15" t="s">
        <v>145</v>
      </c>
      <c r="BM140" s="143" t="s">
        <v>179</v>
      </c>
    </row>
    <row r="141" spans="2:65" s="11" customFormat="1" ht="22.9" customHeight="1">
      <c r="B141" s="119"/>
      <c r="D141" s="120" t="s">
        <v>75</v>
      </c>
      <c r="E141" s="129" t="s">
        <v>86</v>
      </c>
      <c r="F141" s="129" t="s">
        <v>180</v>
      </c>
      <c r="I141" s="122"/>
      <c r="J141" s="130">
        <f>BK141</f>
        <v>0</v>
      </c>
      <c r="L141" s="119"/>
      <c r="M141" s="124"/>
      <c r="P141" s="125">
        <f>SUM(P142:P145)</f>
        <v>0</v>
      </c>
      <c r="R141" s="125">
        <f>SUM(R142:R145)</f>
        <v>5.3033200000000003E-2</v>
      </c>
      <c r="T141" s="126">
        <f>SUM(T142:T145)</f>
        <v>0</v>
      </c>
      <c r="AR141" s="120" t="s">
        <v>84</v>
      </c>
      <c r="AT141" s="127" t="s">
        <v>75</v>
      </c>
      <c r="AU141" s="127" t="s">
        <v>84</v>
      </c>
      <c r="AY141" s="120" t="s">
        <v>139</v>
      </c>
      <c r="BK141" s="128">
        <f>SUM(BK142:BK145)</f>
        <v>0</v>
      </c>
    </row>
    <row r="142" spans="2:65" s="1" customFormat="1" ht="24.2" customHeight="1">
      <c r="B142" s="30"/>
      <c r="C142" s="131" t="s">
        <v>181</v>
      </c>
      <c r="D142" s="131" t="s">
        <v>141</v>
      </c>
      <c r="E142" s="132" t="s">
        <v>182</v>
      </c>
      <c r="F142" s="133" t="s">
        <v>183</v>
      </c>
      <c r="G142" s="134" t="s">
        <v>161</v>
      </c>
      <c r="H142" s="135">
        <v>1.5</v>
      </c>
      <c r="I142" s="136"/>
      <c r="J142" s="137">
        <f>ROUND(I142*H142,2)</f>
        <v>0</v>
      </c>
      <c r="K142" s="138"/>
      <c r="L142" s="30"/>
      <c r="M142" s="139" t="s">
        <v>1</v>
      </c>
      <c r="N142" s="140" t="s">
        <v>41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145</v>
      </c>
      <c r="AT142" s="143" t="s">
        <v>141</v>
      </c>
      <c r="AU142" s="143" t="s">
        <v>86</v>
      </c>
      <c r="AY142" s="15" t="s">
        <v>139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5" t="s">
        <v>84</v>
      </c>
      <c r="BK142" s="144">
        <f>ROUND(I142*H142,2)</f>
        <v>0</v>
      </c>
      <c r="BL142" s="15" t="s">
        <v>145</v>
      </c>
      <c r="BM142" s="143" t="s">
        <v>525</v>
      </c>
    </row>
    <row r="143" spans="2:65" s="12" customFormat="1" ht="11.25">
      <c r="B143" s="145"/>
      <c r="D143" s="146" t="s">
        <v>147</v>
      </c>
      <c r="E143" s="147" t="s">
        <v>1</v>
      </c>
      <c r="F143" s="148" t="s">
        <v>185</v>
      </c>
      <c r="H143" s="149">
        <v>1.5</v>
      </c>
      <c r="I143" s="150"/>
      <c r="L143" s="145"/>
      <c r="M143" s="151"/>
      <c r="T143" s="152"/>
      <c r="AT143" s="147" t="s">
        <v>147</v>
      </c>
      <c r="AU143" s="147" t="s">
        <v>86</v>
      </c>
      <c r="AV143" s="12" t="s">
        <v>86</v>
      </c>
      <c r="AW143" s="12" t="s">
        <v>33</v>
      </c>
      <c r="AX143" s="12" t="s">
        <v>76</v>
      </c>
      <c r="AY143" s="147" t="s">
        <v>139</v>
      </c>
    </row>
    <row r="144" spans="2:65" s="13" customFormat="1" ht="11.25">
      <c r="B144" s="153"/>
      <c r="D144" s="146" t="s">
        <v>147</v>
      </c>
      <c r="E144" s="154" t="s">
        <v>1</v>
      </c>
      <c r="F144" s="155" t="s">
        <v>149</v>
      </c>
      <c r="H144" s="156">
        <v>1.5</v>
      </c>
      <c r="I144" s="157"/>
      <c r="L144" s="153"/>
      <c r="M144" s="158"/>
      <c r="T144" s="159"/>
      <c r="AT144" s="154" t="s">
        <v>147</v>
      </c>
      <c r="AU144" s="154" t="s">
        <v>86</v>
      </c>
      <c r="AV144" s="13" t="s">
        <v>145</v>
      </c>
      <c r="AW144" s="13" t="s">
        <v>33</v>
      </c>
      <c r="AX144" s="13" t="s">
        <v>84</v>
      </c>
      <c r="AY144" s="154" t="s">
        <v>139</v>
      </c>
    </row>
    <row r="145" spans="2:65" s="1" customFormat="1" ht="24.2" customHeight="1">
      <c r="B145" s="30"/>
      <c r="C145" s="131" t="s">
        <v>186</v>
      </c>
      <c r="D145" s="131" t="s">
        <v>141</v>
      </c>
      <c r="E145" s="132" t="s">
        <v>187</v>
      </c>
      <c r="F145" s="133" t="s">
        <v>188</v>
      </c>
      <c r="G145" s="134" t="s">
        <v>189</v>
      </c>
      <c r="H145" s="135">
        <v>0.05</v>
      </c>
      <c r="I145" s="136"/>
      <c r="J145" s="137">
        <f>ROUND(I145*H145,2)</f>
        <v>0</v>
      </c>
      <c r="K145" s="138"/>
      <c r="L145" s="30"/>
      <c r="M145" s="139" t="s">
        <v>1</v>
      </c>
      <c r="N145" s="140" t="s">
        <v>41</v>
      </c>
      <c r="P145" s="141">
        <f>O145*H145</f>
        <v>0</v>
      </c>
      <c r="Q145" s="141">
        <v>1.0606640000000001</v>
      </c>
      <c r="R145" s="141">
        <f>Q145*H145</f>
        <v>5.3033200000000003E-2</v>
      </c>
      <c r="S145" s="141">
        <v>0</v>
      </c>
      <c r="T145" s="142">
        <f>S145*H145</f>
        <v>0</v>
      </c>
      <c r="AR145" s="143" t="s">
        <v>145</v>
      </c>
      <c r="AT145" s="143" t="s">
        <v>141</v>
      </c>
      <c r="AU145" s="143" t="s">
        <v>86</v>
      </c>
      <c r="AY145" s="15" t="s">
        <v>139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84</v>
      </c>
      <c r="BK145" s="144">
        <f>ROUND(I145*H145,2)</f>
        <v>0</v>
      </c>
      <c r="BL145" s="15" t="s">
        <v>145</v>
      </c>
      <c r="BM145" s="143" t="s">
        <v>526</v>
      </c>
    </row>
    <row r="146" spans="2:65" s="11" customFormat="1" ht="22.9" customHeight="1">
      <c r="B146" s="119"/>
      <c r="D146" s="120" t="s">
        <v>75</v>
      </c>
      <c r="E146" s="129" t="s">
        <v>153</v>
      </c>
      <c r="F146" s="129" t="s">
        <v>191</v>
      </c>
      <c r="I146" s="122"/>
      <c r="J146" s="130">
        <f>BK146</f>
        <v>0</v>
      </c>
      <c r="L146" s="119"/>
      <c r="M146" s="124"/>
      <c r="P146" s="125">
        <f>SUM(P147:P151)</f>
        <v>0</v>
      </c>
      <c r="R146" s="125">
        <f>SUM(R147:R151)</f>
        <v>14.163594</v>
      </c>
      <c r="T146" s="126">
        <f>SUM(T147:T151)</f>
        <v>1.62</v>
      </c>
      <c r="AR146" s="120" t="s">
        <v>84</v>
      </c>
      <c r="AT146" s="127" t="s">
        <v>75</v>
      </c>
      <c r="AU146" s="127" t="s">
        <v>84</v>
      </c>
      <c r="AY146" s="120" t="s">
        <v>139</v>
      </c>
      <c r="BK146" s="128">
        <f>SUM(BK147:BK151)</f>
        <v>0</v>
      </c>
    </row>
    <row r="147" spans="2:65" s="1" customFormat="1" ht="33" customHeight="1">
      <c r="B147" s="30"/>
      <c r="C147" s="131" t="s">
        <v>192</v>
      </c>
      <c r="D147" s="131" t="s">
        <v>141</v>
      </c>
      <c r="E147" s="132" t="s">
        <v>193</v>
      </c>
      <c r="F147" s="133" t="s">
        <v>194</v>
      </c>
      <c r="G147" s="134" t="s">
        <v>161</v>
      </c>
      <c r="H147" s="135">
        <v>4.8</v>
      </c>
      <c r="I147" s="136"/>
      <c r="J147" s="137">
        <f>ROUND(I147*H147,2)</f>
        <v>0</v>
      </c>
      <c r="K147" s="138"/>
      <c r="L147" s="30"/>
      <c r="M147" s="139" t="s">
        <v>1</v>
      </c>
      <c r="N147" s="140" t="s">
        <v>41</v>
      </c>
      <c r="P147" s="141">
        <f>O147*H147</f>
        <v>0</v>
      </c>
      <c r="Q147" s="141">
        <v>2.2912400000000002</v>
      </c>
      <c r="R147" s="141">
        <f>Q147*H147</f>
        <v>10.997952</v>
      </c>
      <c r="S147" s="141">
        <v>0</v>
      </c>
      <c r="T147" s="142">
        <f>S147*H147</f>
        <v>0</v>
      </c>
      <c r="AR147" s="143" t="s">
        <v>145</v>
      </c>
      <c r="AT147" s="143" t="s">
        <v>141</v>
      </c>
      <c r="AU147" s="143" t="s">
        <v>86</v>
      </c>
      <c r="AY147" s="15" t="s">
        <v>139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84</v>
      </c>
      <c r="BK147" s="144">
        <f>ROUND(I147*H147,2)</f>
        <v>0</v>
      </c>
      <c r="BL147" s="15" t="s">
        <v>145</v>
      </c>
      <c r="BM147" s="143" t="s">
        <v>527</v>
      </c>
    </row>
    <row r="148" spans="2:65" s="12" customFormat="1" ht="11.25">
      <c r="B148" s="145"/>
      <c r="D148" s="146" t="s">
        <v>147</v>
      </c>
      <c r="E148" s="147" t="s">
        <v>1</v>
      </c>
      <c r="F148" s="148" t="s">
        <v>196</v>
      </c>
      <c r="H148" s="149">
        <v>4.8</v>
      </c>
      <c r="I148" s="150"/>
      <c r="L148" s="145"/>
      <c r="M148" s="151"/>
      <c r="T148" s="152"/>
      <c r="AT148" s="147" t="s">
        <v>147</v>
      </c>
      <c r="AU148" s="147" t="s">
        <v>86</v>
      </c>
      <c r="AV148" s="12" t="s">
        <v>86</v>
      </c>
      <c r="AW148" s="12" t="s">
        <v>33</v>
      </c>
      <c r="AX148" s="12" t="s">
        <v>76</v>
      </c>
      <c r="AY148" s="147" t="s">
        <v>139</v>
      </c>
    </row>
    <row r="149" spans="2:65" s="13" customFormat="1" ht="11.25">
      <c r="B149" s="153"/>
      <c r="D149" s="146" t="s">
        <v>147</v>
      </c>
      <c r="E149" s="154" t="s">
        <v>1</v>
      </c>
      <c r="F149" s="155" t="s">
        <v>149</v>
      </c>
      <c r="H149" s="156">
        <v>4.8</v>
      </c>
      <c r="I149" s="157"/>
      <c r="L149" s="153"/>
      <c r="M149" s="158"/>
      <c r="T149" s="159"/>
      <c r="AT149" s="154" t="s">
        <v>147</v>
      </c>
      <c r="AU149" s="154" t="s">
        <v>86</v>
      </c>
      <c r="AV149" s="13" t="s">
        <v>145</v>
      </c>
      <c r="AW149" s="13" t="s">
        <v>33</v>
      </c>
      <c r="AX149" s="13" t="s">
        <v>84</v>
      </c>
      <c r="AY149" s="154" t="s">
        <v>139</v>
      </c>
    </row>
    <row r="150" spans="2:65" s="1" customFormat="1" ht="24.2" customHeight="1">
      <c r="B150" s="30"/>
      <c r="C150" s="131" t="s">
        <v>197</v>
      </c>
      <c r="D150" s="131" t="s">
        <v>141</v>
      </c>
      <c r="E150" s="132" t="s">
        <v>198</v>
      </c>
      <c r="F150" s="133" t="s">
        <v>199</v>
      </c>
      <c r="G150" s="134" t="s">
        <v>144</v>
      </c>
      <c r="H150" s="135">
        <v>81</v>
      </c>
      <c r="I150" s="136"/>
      <c r="J150" s="137">
        <f>ROUND(I150*H150,2)</f>
        <v>0</v>
      </c>
      <c r="K150" s="138"/>
      <c r="L150" s="30"/>
      <c r="M150" s="139" t="s">
        <v>1</v>
      </c>
      <c r="N150" s="140" t="s">
        <v>41</v>
      </c>
      <c r="P150" s="141">
        <f>O150*H150</f>
        <v>0</v>
      </c>
      <c r="Q150" s="141">
        <v>0</v>
      </c>
      <c r="R150" s="141">
        <f>Q150*H150</f>
        <v>0</v>
      </c>
      <c r="S150" s="141">
        <v>0.02</v>
      </c>
      <c r="T150" s="142">
        <f>S150*H150</f>
        <v>1.62</v>
      </c>
      <c r="AR150" s="143" t="s">
        <v>145</v>
      </c>
      <c r="AT150" s="143" t="s">
        <v>141</v>
      </c>
      <c r="AU150" s="143" t="s">
        <v>86</v>
      </c>
      <c r="AY150" s="15" t="s">
        <v>139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84</v>
      </c>
      <c r="BK150" s="144">
        <f>ROUND(I150*H150,2)</f>
        <v>0</v>
      </c>
      <c r="BL150" s="15" t="s">
        <v>145</v>
      </c>
      <c r="BM150" s="143" t="s">
        <v>200</v>
      </c>
    </row>
    <row r="151" spans="2:65" s="1" customFormat="1" ht="24.2" customHeight="1">
      <c r="B151" s="30"/>
      <c r="C151" s="131" t="s">
        <v>201</v>
      </c>
      <c r="D151" s="131" t="s">
        <v>141</v>
      </c>
      <c r="E151" s="132" t="s">
        <v>202</v>
      </c>
      <c r="F151" s="133" t="s">
        <v>203</v>
      </c>
      <c r="G151" s="134" t="s">
        <v>144</v>
      </c>
      <c r="H151" s="135">
        <v>81</v>
      </c>
      <c r="I151" s="136"/>
      <c r="J151" s="137">
        <f>ROUND(I151*H151,2)</f>
        <v>0</v>
      </c>
      <c r="K151" s="138"/>
      <c r="L151" s="30"/>
      <c r="M151" s="139" t="s">
        <v>1</v>
      </c>
      <c r="N151" s="140" t="s">
        <v>41</v>
      </c>
      <c r="P151" s="141">
        <f>O151*H151</f>
        <v>0</v>
      </c>
      <c r="Q151" s="141">
        <v>3.9081999999999999E-2</v>
      </c>
      <c r="R151" s="141">
        <f>Q151*H151</f>
        <v>3.1656420000000001</v>
      </c>
      <c r="S151" s="141">
        <v>0</v>
      </c>
      <c r="T151" s="142">
        <f>S151*H151</f>
        <v>0</v>
      </c>
      <c r="AR151" s="143" t="s">
        <v>145</v>
      </c>
      <c r="AT151" s="143" t="s">
        <v>141</v>
      </c>
      <c r="AU151" s="143" t="s">
        <v>86</v>
      </c>
      <c r="AY151" s="15" t="s">
        <v>139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84</v>
      </c>
      <c r="BK151" s="144">
        <f>ROUND(I151*H151,2)</f>
        <v>0</v>
      </c>
      <c r="BL151" s="15" t="s">
        <v>145</v>
      </c>
      <c r="BM151" s="143" t="s">
        <v>204</v>
      </c>
    </row>
    <row r="152" spans="2:65" s="11" customFormat="1" ht="22.9" customHeight="1">
      <c r="B152" s="119"/>
      <c r="D152" s="120" t="s">
        <v>75</v>
      </c>
      <c r="E152" s="129" t="s">
        <v>145</v>
      </c>
      <c r="F152" s="129" t="s">
        <v>205</v>
      </c>
      <c r="I152" s="122"/>
      <c r="J152" s="130">
        <f>BK152</f>
        <v>0</v>
      </c>
      <c r="L152" s="119"/>
      <c r="M152" s="124"/>
      <c r="P152" s="125">
        <f>SUM(P153:P155)</f>
        <v>0</v>
      </c>
      <c r="R152" s="125">
        <f>SUM(R153:R155)</f>
        <v>0.28347949969999997</v>
      </c>
      <c r="T152" s="126">
        <f>SUM(T153:T155)</f>
        <v>6.6711</v>
      </c>
      <c r="AR152" s="120" t="s">
        <v>84</v>
      </c>
      <c r="AT152" s="127" t="s">
        <v>75</v>
      </c>
      <c r="AU152" s="127" t="s">
        <v>84</v>
      </c>
      <c r="AY152" s="120" t="s">
        <v>139</v>
      </c>
      <c r="BK152" s="128">
        <f>SUM(BK153:BK155)</f>
        <v>0</v>
      </c>
    </row>
    <row r="153" spans="2:65" s="1" customFormat="1" ht="21.75" customHeight="1">
      <c r="B153" s="30"/>
      <c r="C153" s="131" t="s">
        <v>206</v>
      </c>
      <c r="D153" s="131" t="s">
        <v>141</v>
      </c>
      <c r="E153" s="132" t="s">
        <v>207</v>
      </c>
      <c r="F153" s="133" t="s">
        <v>208</v>
      </c>
      <c r="G153" s="134" t="s">
        <v>144</v>
      </c>
      <c r="H153" s="135">
        <v>111.185</v>
      </c>
      <c r="I153" s="136"/>
      <c r="J153" s="137">
        <f>ROUND(I153*H153,2)</f>
        <v>0</v>
      </c>
      <c r="K153" s="138"/>
      <c r="L153" s="30"/>
      <c r="M153" s="139" t="s">
        <v>1</v>
      </c>
      <c r="N153" s="140" t="s">
        <v>41</v>
      </c>
      <c r="P153" s="141">
        <f>O153*H153</f>
        <v>0</v>
      </c>
      <c r="Q153" s="141">
        <v>3.6850000000000001E-4</v>
      </c>
      <c r="R153" s="141">
        <f>Q153*H153</f>
        <v>4.09716725E-2</v>
      </c>
      <c r="S153" s="141">
        <v>0.06</v>
      </c>
      <c r="T153" s="142">
        <f>S153*H153</f>
        <v>6.6711</v>
      </c>
      <c r="AR153" s="143" t="s">
        <v>145</v>
      </c>
      <c r="AT153" s="143" t="s">
        <v>141</v>
      </c>
      <c r="AU153" s="143" t="s">
        <v>86</v>
      </c>
      <c r="AY153" s="15" t="s">
        <v>139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84</v>
      </c>
      <c r="BK153" s="144">
        <f>ROUND(I153*H153,2)</f>
        <v>0</v>
      </c>
      <c r="BL153" s="15" t="s">
        <v>145</v>
      </c>
      <c r="BM153" s="143" t="s">
        <v>209</v>
      </c>
    </row>
    <row r="154" spans="2:65" s="1" customFormat="1" ht="24.2" customHeight="1">
      <c r="B154" s="30"/>
      <c r="C154" s="131" t="s">
        <v>8</v>
      </c>
      <c r="D154" s="131" t="s">
        <v>141</v>
      </c>
      <c r="E154" s="132" t="s">
        <v>210</v>
      </c>
      <c r="F154" s="133" t="s">
        <v>211</v>
      </c>
      <c r="G154" s="134" t="s">
        <v>144</v>
      </c>
      <c r="H154" s="135">
        <v>111.185</v>
      </c>
      <c r="I154" s="136"/>
      <c r="J154" s="137">
        <f>ROUND(I154*H154,2)</f>
        <v>0</v>
      </c>
      <c r="K154" s="138"/>
      <c r="L154" s="30"/>
      <c r="M154" s="139" t="s">
        <v>1</v>
      </c>
      <c r="N154" s="140" t="s">
        <v>41</v>
      </c>
      <c r="P154" s="141">
        <f>O154*H154</f>
        <v>0</v>
      </c>
      <c r="Q154" s="141">
        <v>2.1811199999999999E-3</v>
      </c>
      <c r="R154" s="141">
        <f>Q154*H154</f>
        <v>0.2425078272</v>
      </c>
      <c r="S154" s="141">
        <v>0</v>
      </c>
      <c r="T154" s="142">
        <f>S154*H154</f>
        <v>0</v>
      </c>
      <c r="AR154" s="143" t="s">
        <v>145</v>
      </c>
      <c r="AT154" s="143" t="s">
        <v>141</v>
      </c>
      <c r="AU154" s="143" t="s">
        <v>86</v>
      </c>
      <c r="AY154" s="15" t="s">
        <v>139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84</v>
      </c>
      <c r="BK154" s="144">
        <f>ROUND(I154*H154,2)</f>
        <v>0</v>
      </c>
      <c r="BL154" s="15" t="s">
        <v>145</v>
      </c>
      <c r="BM154" s="143" t="s">
        <v>212</v>
      </c>
    </row>
    <row r="155" spans="2:65" s="1" customFormat="1" ht="21.75" customHeight="1">
      <c r="B155" s="30"/>
      <c r="C155" s="131" t="s">
        <v>213</v>
      </c>
      <c r="D155" s="131" t="s">
        <v>141</v>
      </c>
      <c r="E155" s="132" t="s">
        <v>214</v>
      </c>
      <c r="F155" s="133" t="s">
        <v>215</v>
      </c>
      <c r="G155" s="134" t="s">
        <v>189</v>
      </c>
      <c r="H155" s="135">
        <v>70</v>
      </c>
      <c r="I155" s="136"/>
      <c r="J155" s="137">
        <f>ROUND(I155*H155,2)</f>
        <v>0</v>
      </c>
      <c r="K155" s="138"/>
      <c r="L155" s="30"/>
      <c r="M155" s="139" t="s">
        <v>1</v>
      </c>
      <c r="N155" s="140" t="s">
        <v>41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145</v>
      </c>
      <c r="AT155" s="143" t="s">
        <v>141</v>
      </c>
      <c r="AU155" s="143" t="s">
        <v>86</v>
      </c>
      <c r="AY155" s="15" t="s">
        <v>139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84</v>
      </c>
      <c r="BK155" s="144">
        <f>ROUND(I155*H155,2)</f>
        <v>0</v>
      </c>
      <c r="BL155" s="15" t="s">
        <v>145</v>
      </c>
      <c r="BM155" s="143" t="s">
        <v>216</v>
      </c>
    </row>
    <row r="156" spans="2:65" s="11" customFormat="1" ht="22.9" customHeight="1">
      <c r="B156" s="119"/>
      <c r="D156" s="120" t="s">
        <v>75</v>
      </c>
      <c r="E156" s="129" t="s">
        <v>164</v>
      </c>
      <c r="F156" s="129" t="s">
        <v>217</v>
      </c>
      <c r="I156" s="122"/>
      <c r="J156" s="130">
        <f>BK156</f>
        <v>0</v>
      </c>
      <c r="L156" s="119"/>
      <c r="M156" s="124"/>
      <c r="P156" s="125">
        <f>SUM(P157:P179)</f>
        <v>0</v>
      </c>
      <c r="R156" s="125">
        <f>SUM(R157:R179)</f>
        <v>0.25568344999999998</v>
      </c>
      <c r="T156" s="126">
        <f>SUM(T157:T179)</f>
        <v>15.65306</v>
      </c>
      <c r="AR156" s="120" t="s">
        <v>84</v>
      </c>
      <c r="AT156" s="127" t="s">
        <v>75</v>
      </c>
      <c r="AU156" s="127" t="s">
        <v>84</v>
      </c>
      <c r="AY156" s="120" t="s">
        <v>139</v>
      </c>
      <c r="BK156" s="128">
        <f>SUM(BK157:BK179)</f>
        <v>0</v>
      </c>
    </row>
    <row r="157" spans="2:65" s="1" customFormat="1" ht="24.2" customHeight="1">
      <c r="B157" s="30"/>
      <c r="C157" s="131" t="s">
        <v>218</v>
      </c>
      <c r="D157" s="131" t="s">
        <v>141</v>
      </c>
      <c r="E157" s="132" t="s">
        <v>219</v>
      </c>
      <c r="F157" s="133" t="s">
        <v>220</v>
      </c>
      <c r="G157" s="134" t="s">
        <v>221</v>
      </c>
      <c r="H157" s="135">
        <v>30</v>
      </c>
      <c r="I157" s="136"/>
      <c r="J157" s="137">
        <f>ROUND(I157*H157,2)</f>
        <v>0</v>
      </c>
      <c r="K157" s="138"/>
      <c r="L157" s="30"/>
      <c r="M157" s="139" t="s">
        <v>1</v>
      </c>
      <c r="N157" s="140" t="s">
        <v>41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145</v>
      </c>
      <c r="AT157" s="143" t="s">
        <v>141</v>
      </c>
      <c r="AU157" s="143" t="s">
        <v>86</v>
      </c>
      <c r="AY157" s="15" t="s">
        <v>139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84</v>
      </c>
      <c r="BK157" s="144">
        <f>ROUND(I157*H157,2)</f>
        <v>0</v>
      </c>
      <c r="BL157" s="15" t="s">
        <v>145</v>
      </c>
      <c r="BM157" s="143" t="s">
        <v>222</v>
      </c>
    </row>
    <row r="158" spans="2:65" s="12" customFormat="1" ht="11.25">
      <c r="B158" s="145"/>
      <c r="D158" s="146" t="s">
        <v>147</v>
      </c>
      <c r="E158" s="147" t="s">
        <v>1</v>
      </c>
      <c r="F158" s="148" t="s">
        <v>223</v>
      </c>
      <c r="H158" s="149">
        <v>30</v>
      </c>
      <c r="I158" s="150"/>
      <c r="L158" s="145"/>
      <c r="M158" s="151"/>
      <c r="T158" s="152"/>
      <c r="AT158" s="147" t="s">
        <v>147</v>
      </c>
      <c r="AU158" s="147" t="s">
        <v>86</v>
      </c>
      <c r="AV158" s="12" t="s">
        <v>86</v>
      </c>
      <c r="AW158" s="12" t="s">
        <v>33</v>
      </c>
      <c r="AX158" s="12" t="s">
        <v>76</v>
      </c>
      <c r="AY158" s="147" t="s">
        <v>139</v>
      </c>
    </row>
    <row r="159" spans="2:65" s="13" customFormat="1" ht="11.25">
      <c r="B159" s="153"/>
      <c r="D159" s="146" t="s">
        <v>147</v>
      </c>
      <c r="E159" s="154" t="s">
        <v>1</v>
      </c>
      <c r="F159" s="155" t="s">
        <v>149</v>
      </c>
      <c r="H159" s="156">
        <v>30</v>
      </c>
      <c r="I159" s="157"/>
      <c r="L159" s="153"/>
      <c r="M159" s="158"/>
      <c r="T159" s="159"/>
      <c r="AT159" s="154" t="s">
        <v>147</v>
      </c>
      <c r="AU159" s="154" t="s">
        <v>86</v>
      </c>
      <c r="AV159" s="13" t="s">
        <v>145</v>
      </c>
      <c r="AW159" s="13" t="s">
        <v>33</v>
      </c>
      <c r="AX159" s="13" t="s">
        <v>84</v>
      </c>
      <c r="AY159" s="154" t="s">
        <v>139</v>
      </c>
    </row>
    <row r="160" spans="2:65" s="1" customFormat="1" ht="24.2" customHeight="1">
      <c r="B160" s="30"/>
      <c r="C160" s="131" t="s">
        <v>224</v>
      </c>
      <c r="D160" s="131" t="s">
        <v>141</v>
      </c>
      <c r="E160" s="132" t="s">
        <v>231</v>
      </c>
      <c r="F160" s="133" t="s">
        <v>232</v>
      </c>
      <c r="G160" s="134" t="s">
        <v>221</v>
      </c>
      <c r="H160" s="135">
        <v>45</v>
      </c>
      <c r="I160" s="136"/>
      <c r="J160" s="137">
        <f>ROUND(I160*H160,2)</f>
        <v>0</v>
      </c>
      <c r="K160" s="138"/>
      <c r="L160" s="30"/>
      <c r="M160" s="139" t="s">
        <v>1</v>
      </c>
      <c r="N160" s="140" t="s">
        <v>41</v>
      </c>
      <c r="P160" s="141">
        <f>O160*H160</f>
        <v>0</v>
      </c>
      <c r="Q160" s="141">
        <v>5.8299999999999997E-4</v>
      </c>
      <c r="R160" s="141">
        <f>Q160*H160</f>
        <v>2.6234999999999998E-2</v>
      </c>
      <c r="S160" s="141">
        <v>0.16600000000000001</v>
      </c>
      <c r="T160" s="142">
        <f>S160*H160</f>
        <v>7.4700000000000006</v>
      </c>
      <c r="AR160" s="143" t="s">
        <v>145</v>
      </c>
      <c r="AT160" s="143" t="s">
        <v>141</v>
      </c>
      <c r="AU160" s="143" t="s">
        <v>86</v>
      </c>
      <c r="AY160" s="15" t="s">
        <v>139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5" t="s">
        <v>84</v>
      </c>
      <c r="BK160" s="144">
        <f>ROUND(I160*H160,2)</f>
        <v>0</v>
      </c>
      <c r="BL160" s="15" t="s">
        <v>145</v>
      </c>
      <c r="BM160" s="143" t="s">
        <v>233</v>
      </c>
    </row>
    <row r="161" spans="2:65" s="1" customFormat="1" ht="33" customHeight="1">
      <c r="B161" s="30"/>
      <c r="C161" s="131" t="s">
        <v>230</v>
      </c>
      <c r="D161" s="131" t="s">
        <v>141</v>
      </c>
      <c r="E161" s="132" t="s">
        <v>528</v>
      </c>
      <c r="F161" s="133" t="s">
        <v>529</v>
      </c>
      <c r="G161" s="134" t="s">
        <v>221</v>
      </c>
      <c r="H161" s="135">
        <v>45</v>
      </c>
      <c r="I161" s="136"/>
      <c r="J161" s="137">
        <f>ROUND(I161*H161,2)</f>
        <v>0</v>
      </c>
      <c r="K161" s="138"/>
      <c r="L161" s="30"/>
      <c r="M161" s="139" t="s">
        <v>1</v>
      </c>
      <c r="N161" s="140" t="s">
        <v>41</v>
      </c>
      <c r="P161" s="141">
        <f>O161*H161</f>
        <v>0</v>
      </c>
      <c r="Q161" s="141">
        <v>2.1120000000000002E-3</v>
      </c>
      <c r="R161" s="141">
        <f>Q161*H161</f>
        <v>9.5040000000000013E-2</v>
      </c>
      <c r="S161" s="141">
        <v>0</v>
      </c>
      <c r="T161" s="142">
        <f>S161*H161</f>
        <v>0</v>
      </c>
      <c r="AR161" s="143" t="s">
        <v>145</v>
      </c>
      <c r="AT161" s="143" t="s">
        <v>141</v>
      </c>
      <c r="AU161" s="143" t="s">
        <v>86</v>
      </c>
      <c r="AY161" s="15" t="s">
        <v>139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84</v>
      </c>
      <c r="BK161" s="144">
        <f>ROUND(I161*H161,2)</f>
        <v>0</v>
      </c>
      <c r="BL161" s="15" t="s">
        <v>145</v>
      </c>
      <c r="BM161" s="143" t="s">
        <v>237</v>
      </c>
    </row>
    <row r="162" spans="2:65" s="1" customFormat="1" ht="33" customHeight="1">
      <c r="B162" s="30"/>
      <c r="C162" s="131" t="s">
        <v>234</v>
      </c>
      <c r="D162" s="131" t="s">
        <v>141</v>
      </c>
      <c r="E162" s="132" t="s">
        <v>530</v>
      </c>
      <c r="F162" s="133" t="s">
        <v>531</v>
      </c>
      <c r="G162" s="134" t="s">
        <v>221</v>
      </c>
      <c r="H162" s="135">
        <v>45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41</v>
      </c>
      <c r="P162" s="141">
        <f>O162*H162</f>
        <v>0</v>
      </c>
      <c r="Q162" s="141">
        <v>2.6556499999999999E-3</v>
      </c>
      <c r="R162" s="141">
        <f>Q162*H162</f>
        <v>0.11950424999999999</v>
      </c>
      <c r="S162" s="141">
        <v>0</v>
      </c>
      <c r="T162" s="142">
        <f>S162*H162</f>
        <v>0</v>
      </c>
      <c r="AR162" s="143" t="s">
        <v>145</v>
      </c>
      <c r="AT162" s="143" t="s">
        <v>141</v>
      </c>
      <c r="AU162" s="143" t="s">
        <v>86</v>
      </c>
      <c r="AY162" s="15" t="s">
        <v>139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84</v>
      </c>
      <c r="BK162" s="144">
        <f>ROUND(I162*H162,2)</f>
        <v>0</v>
      </c>
      <c r="BL162" s="15" t="s">
        <v>145</v>
      </c>
      <c r="BM162" s="143" t="s">
        <v>240</v>
      </c>
    </row>
    <row r="163" spans="2:65" s="12" customFormat="1" ht="11.25">
      <c r="B163" s="145"/>
      <c r="D163" s="146" t="s">
        <v>147</v>
      </c>
      <c r="E163" s="147" t="s">
        <v>1</v>
      </c>
      <c r="F163" s="148" t="s">
        <v>348</v>
      </c>
      <c r="H163" s="149">
        <v>45</v>
      </c>
      <c r="I163" s="150"/>
      <c r="L163" s="145"/>
      <c r="M163" s="151"/>
      <c r="T163" s="152"/>
      <c r="AT163" s="147" t="s">
        <v>147</v>
      </c>
      <c r="AU163" s="147" t="s">
        <v>86</v>
      </c>
      <c r="AV163" s="12" t="s">
        <v>86</v>
      </c>
      <c r="AW163" s="12" t="s">
        <v>33</v>
      </c>
      <c r="AX163" s="12" t="s">
        <v>76</v>
      </c>
      <c r="AY163" s="147" t="s">
        <v>139</v>
      </c>
    </row>
    <row r="164" spans="2:65" s="13" customFormat="1" ht="11.25">
      <c r="B164" s="153"/>
      <c r="D164" s="146" t="s">
        <v>147</v>
      </c>
      <c r="E164" s="154" t="s">
        <v>1</v>
      </c>
      <c r="F164" s="155" t="s">
        <v>149</v>
      </c>
      <c r="H164" s="156">
        <v>45</v>
      </c>
      <c r="I164" s="157"/>
      <c r="L164" s="153"/>
      <c r="M164" s="158"/>
      <c r="T164" s="159"/>
      <c r="AT164" s="154" t="s">
        <v>147</v>
      </c>
      <c r="AU164" s="154" t="s">
        <v>86</v>
      </c>
      <c r="AV164" s="13" t="s">
        <v>145</v>
      </c>
      <c r="AW164" s="13" t="s">
        <v>33</v>
      </c>
      <c r="AX164" s="13" t="s">
        <v>84</v>
      </c>
      <c r="AY164" s="154" t="s">
        <v>139</v>
      </c>
    </row>
    <row r="165" spans="2:65" s="1" customFormat="1" ht="21.75" customHeight="1">
      <c r="B165" s="30"/>
      <c r="C165" s="131" t="s">
        <v>7</v>
      </c>
      <c r="D165" s="131" t="s">
        <v>141</v>
      </c>
      <c r="E165" s="132" t="s">
        <v>242</v>
      </c>
      <c r="F165" s="133" t="s">
        <v>243</v>
      </c>
      <c r="G165" s="134" t="s">
        <v>221</v>
      </c>
      <c r="H165" s="135">
        <v>2</v>
      </c>
      <c r="I165" s="136"/>
      <c r="J165" s="137">
        <f>ROUND(I165*H165,2)</f>
        <v>0</v>
      </c>
      <c r="K165" s="138"/>
      <c r="L165" s="30"/>
      <c r="M165" s="139" t="s">
        <v>1</v>
      </c>
      <c r="N165" s="140" t="s">
        <v>41</v>
      </c>
      <c r="P165" s="141">
        <f>O165*H165</f>
        <v>0</v>
      </c>
      <c r="Q165" s="141">
        <v>2.124E-3</v>
      </c>
      <c r="R165" s="141">
        <f>Q165*H165</f>
        <v>4.248E-3</v>
      </c>
      <c r="S165" s="141">
        <v>0</v>
      </c>
      <c r="T165" s="142">
        <f>S165*H165</f>
        <v>0</v>
      </c>
      <c r="AR165" s="143" t="s">
        <v>145</v>
      </c>
      <c r="AT165" s="143" t="s">
        <v>141</v>
      </c>
      <c r="AU165" s="143" t="s">
        <v>86</v>
      </c>
      <c r="AY165" s="15" t="s">
        <v>139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5" t="s">
        <v>84</v>
      </c>
      <c r="BK165" s="144">
        <f>ROUND(I165*H165,2)</f>
        <v>0</v>
      </c>
      <c r="BL165" s="15" t="s">
        <v>145</v>
      </c>
      <c r="BM165" s="143" t="s">
        <v>244</v>
      </c>
    </row>
    <row r="166" spans="2:65" s="12" customFormat="1" ht="11.25">
      <c r="B166" s="145"/>
      <c r="D166" s="146" t="s">
        <v>147</v>
      </c>
      <c r="E166" s="147" t="s">
        <v>1</v>
      </c>
      <c r="F166" s="148" t="s">
        <v>245</v>
      </c>
      <c r="H166" s="149">
        <v>2</v>
      </c>
      <c r="I166" s="150"/>
      <c r="L166" s="145"/>
      <c r="M166" s="151"/>
      <c r="T166" s="152"/>
      <c r="AT166" s="147" t="s">
        <v>147</v>
      </c>
      <c r="AU166" s="147" t="s">
        <v>86</v>
      </c>
      <c r="AV166" s="12" t="s">
        <v>86</v>
      </c>
      <c r="AW166" s="12" t="s">
        <v>33</v>
      </c>
      <c r="AX166" s="12" t="s">
        <v>76</v>
      </c>
      <c r="AY166" s="147" t="s">
        <v>139</v>
      </c>
    </row>
    <row r="167" spans="2:65" s="13" customFormat="1" ht="11.25">
      <c r="B167" s="153"/>
      <c r="D167" s="146" t="s">
        <v>147</v>
      </c>
      <c r="E167" s="154" t="s">
        <v>1</v>
      </c>
      <c r="F167" s="155" t="s">
        <v>149</v>
      </c>
      <c r="H167" s="156">
        <v>2</v>
      </c>
      <c r="I167" s="157"/>
      <c r="L167" s="153"/>
      <c r="M167" s="158"/>
      <c r="T167" s="159"/>
      <c r="AT167" s="154" t="s">
        <v>147</v>
      </c>
      <c r="AU167" s="154" t="s">
        <v>86</v>
      </c>
      <c r="AV167" s="13" t="s">
        <v>145</v>
      </c>
      <c r="AW167" s="13" t="s">
        <v>33</v>
      </c>
      <c r="AX167" s="13" t="s">
        <v>84</v>
      </c>
      <c r="AY167" s="154" t="s">
        <v>139</v>
      </c>
    </row>
    <row r="168" spans="2:65" s="1" customFormat="1" ht="21.75" customHeight="1">
      <c r="B168" s="30"/>
      <c r="C168" s="131" t="s">
        <v>241</v>
      </c>
      <c r="D168" s="131" t="s">
        <v>141</v>
      </c>
      <c r="E168" s="132" t="s">
        <v>247</v>
      </c>
      <c r="F168" s="133" t="s">
        <v>248</v>
      </c>
      <c r="G168" s="134" t="s">
        <v>221</v>
      </c>
      <c r="H168" s="135">
        <v>2</v>
      </c>
      <c r="I168" s="136"/>
      <c r="J168" s="137">
        <f>ROUND(I168*H168,2)</f>
        <v>0</v>
      </c>
      <c r="K168" s="138"/>
      <c r="L168" s="30"/>
      <c r="M168" s="139" t="s">
        <v>1</v>
      </c>
      <c r="N168" s="140" t="s">
        <v>41</v>
      </c>
      <c r="P168" s="141">
        <f>O168*H168</f>
        <v>0</v>
      </c>
      <c r="Q168" s="141">
        <v>4.7451000000000004E-3</v>
      </c>
      <c r="R168" s="141">
        <f>Q168*H168</f>
        <v>9.4902000000000007E-3</v>
      </c>
      <c r="S168" s="141">
        <v>0</v>
      </c>
      <c r="T168" s="142">
        <f>S168*H168</f>
        <v>0</v>
      </c>
      <c r="AR168" s="143" t="s">
        <v>145</v>
      </c>
      <c r="AT168" s="143" t="s">
        <v>141</v>
      </c>
      <c r="AU168" s="143" t="s">
        <v>86</v>
      </c>
      <c r="AY168" s="15" t="s">
        <v>139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5" t="s">
        <v>84</v>
      </c>
      <c r="BK168" s="144">
        <f>ROUND(I168*H168,2)</f>
        <v>0</v>
      </c>
      <c r="BL168" s="15" t="s">
        <v>145</v>
      </c>
      <c r="BM168" s="143" t="s">
        <v>249</v>
      </c>
    </row>
    <row r="169" spans="2:65" s="12" customFormat="1" ht="11.25">
      <c r="B169" s="145"/>
      <c r="D169" s="146" t="s">
        <v>147</v>
      </c>
      <c r="E169" s="147" t="s">
        <v>1</v>
      </c>
      <c r="F169" s="148" t="s">
        <v>245</v>
      </c>
      <c r="H169" s="149">
        <v>2</v>
      </c>
      <c r="I169" s="150"/>
      <c r="L169" s="145"/>
      <c r="M169" s="151"/>
      <c r="T169" s="152"/>
      <c r="AT169" s="147" t="s">
        <v>147</v>
      </c>
      <c r="AU169" s="147" t="s">
        <v>86</v>
      </c>
      <c r="AV169" s="12" t="s">
        <v>86</v>
      </c>
      <c r="AW169" s="12" t="s">
        <v>33</v>
      </c>
      <c r="AX169" s="12" t="s">
        <v>76</v>
      </c>
      <c r="AY169" s="147" t="s">
        <v>139</v>
      </c>
    </row>
    <row r="170" spans="2:65" s="13" customFormat="1" ht="11.25">
      <c r="B170" s="153"/>
      <c r="D170" s="146" t="s">
        <v>147</v>
      </c>
      <c r="E170" s="154" t="s">
        <v>1</v>
      </c>
      <c r="F170" s="155" t="s">
        <v>149</v>
      </c>
      <c r="H170" s="156">
        <v>2</v>
      </c>
      <c r="I170" s="157"/>
      <c r="L170" s="153"/>
      <c r="M170" s="158"/>
      <c r="T170" s="159"/>
      <c r="AT170" s="154" t="s">
        <v>147</v>
      </c>
      <c r="AU170" s="154" t="s">
        <v>86</v>
      </c>
      <c r="AV170" s="13" t="s">
        <v>145</v>
      </c>
      <c r="AW170" s="13" t="s">
        <v>33</v>
      </c>
      <c r="AX170" s="13" t="s">
        <v>84</v>
      </c>
      <c r="AY170" s="154" t="s">
        <v>139</v>
      </c>
    </row>
    <row r="171" spans="2:65" s="1" customFormat="1" ht="24.2" customHeight="1">
      <c r="B171" s="30"/>
      <c r="C171" s="131" t="s">
        <v>246</v>
      </c>
      <c r="D171" s="131" t="s">
        <v>141</v>
      </c>
      <c r="E171" s="132" t="s">
        <v>251</v>
      </c>
      <c r="F171" s="133" t="s">
        <v>252</v>
      </c>
      <c r="G171" s="134" t="s">
        <v>221</v>
      </c>
      <c r="H171" s="135">
        <v>2</v>
      </c>
      <c r="I171" s="136"/>
      <c r="J171" s="137">
        <f>ROUND(I171*H171,2)</f>
        <v>0</v>
      </c>
      <c r="K171" s="138"/>
      <c r="L171" s="30"/>
      <c r="M171" s="139" t="s">
        <v>1</v>
      </c>
      <c r="N171" s="140" t="s">
        <v>41</v>
      </c>
      <c r="P171" s="141">
        <f>O171*H171</f>
        <v>0</v>
      </c>
      <c r="Q171" s="141">
        <v>5.8299999999999997E-4</v>
      </c>
      <c r="R171" s="141">
        <f>Q171*H171</f>
        <v>1.1659999999999999E-3</v>
      </c>
      <c r="S171" s="141">
        <v>0.16600000000000001</v>
      </c>
      <c r="T171" s="142">
        <f>S171*H171</f>
        <v>0.33200000000000002</v>
      </c>
      <c r="AR171" s="143" t="s">
        <v>145</v>
      </c>
      <c r="AT171" s="143" t="s">
        <v>141</v>
      </c>
      <c r="AU171" s="143" t="s">
        <v>86</v>
      </c>
      <c r="AY171" s="15" t="s">
        <v>139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5" t="s">
        <v>84</v>
      </c>
      <c r="BK171" s="144">
        <f>ROUND(I171*H171,2)</f>
        <v>0</v>
      </c>
      <c r="BL171" s="15" t="s">
        <v>145</v>
      </c>
      <c r="BM171" s="143" t="s">
        <v>253</v>
      </c>
    </row>
    <row r="172" spans="2:65" s="12" customFormat="1" ht="11.25">
      <c r="B172" s="145"/>
      <c r="D172" s="146" t="s">
        <v>147</v>
      </c>
      <c r="E172" s="147" t="s">
        <v>1</v>
      </c>
      <c r="F172" s="148" t="s">
        <v>245</v>
      </c>
      <c r="H172" s="149">
        <v>2</v>
      </c>
      <c r="I172" s="150"/>
      <c r="L172" s="145"/>
      <c r="M172" s="151"/>
      <c r="T172" s="152"/>
      <c r="AT172" s="147" t="s">
        <v>147</v>
      </c>
      <c r="AU172" s="147" t="s">
        <v>86</v>
      </c>
      <c r="AV172" s="12" t="s">
        <v>86</v>
      </c>
      <c r="AW172" s="12" t="s">
        <v>33</v>
      </c>
      <c r="AX172" s="12" t="s">
        <v>76</v>
      </c>
      <c r="AY172" s="147" t="s">
        <v>139</v>
      </c>
    </row>
    <row r="173" spans="2:65" s="13" customFormat="1" ht="11.25">
      <c r="B173" s="153"/>
      <c r="D173" s="146" t="s">
        <v>147</v>
      </c>
      <c r="E173" s="154" t="s">
        <v>1</v>
      </c>
      <c r="F173" s="155" t="s">
        <v>149</v>
      </c>
      <c r="H173" s="156">
        <v>2</v>
      </c>
      <c r="I173" s="157"/>
      <c r="L173" s="153"/>
      <c r="M173" s="158"/>
      <c r="T173" s="159"/>
      <c r="AT173" s="154" t="s">
        <v>147</v>
      </c>
      <c r="AU173" s="154" t="s">
        <v>86</v>
      </c>
      <c r="AV173" s="13" t="s">
        <v>145</v>
      </c>
      <c r="AW173" s="13" t="s">
        <v>33</v>
      </c>
      <c r="AX173" s="13" t="s">
        <v>84</v>
      </c>
      <c r="AY173" s="154" t="s">
        <v>139</v>
      </c>
    </row>
    <row r="174" spans="2:65" s="1" customFormat="1" ht="24.2" customHeight="1">
      <c r="B174" s="30"/>
      <c r="C174" s="131" t="s">
        <v>250</v>
      </c>
      <c r="D174" s="131" t="s">
        <v>141</v>
      </c>
      <c r="E174" s="132" t="s">
        <v>255</v>
      </c>
      <c r="F174" s="133" t="s">
        <v>256</v>
      </c>
      <c r="G174" s="134" t="s">
        <v>156</v>
      </c>
      <c r="H174" s="135">
        <v>54</v>
      </c>
      <c r="I174" s="136"/>
      <c r="J174" s="137">
        <f>ROUND(I174*H174,2)</f>
        <v>0</v>
      </c>
      <c r="K174" s="138"/>
      <c r="L174" s="30"/>
      <c r="M174" s="139" t="s">
        <v>1</v>
      </c>
      <c r="N174" s="140" t="s">
        <v>41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145</v>
      </c>
      <c r="AT174" s="143" t="s">
        <v>141</v>
      </c>
      <c r="AU174" s="143" t="s">
        <v>86</v>
      </c>
      <c r="AY174" s="15" t="s">
        <v>139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84</v>
      </c>
      <c r="BK174" s="144">
        <f>ROUND(I174*H174,2)</f>
        <v>0</v>
      </c>
      <c r="BL174" s="15" t="s">
        <v>145</v>
      </c>
      <c r="BM174" s="143" t="s">
        <v>532</v>
      </c>
    </row>
    <row r="175" spans="2:65" s="12" customFormat="1" ht="11.25">
      <c r="B175" s="145"/>
      <c r="D175" s="146" t="s">
        <v>147</v>
      </c>
      <c r="E175" s="147" t="s">
        <v>1</v>
      </c>
      <c r="F175" s="148" t="s">
        <v>533</v>
      </c>
      <c r="H175" s="149">
        <v>54</v>
      </c>
      <c r="I175" s="150"/>
      <c r="L175" s="145"/>
      <c r="M175" s="151"/>
      <c r="T175" s="152"/>
      <c r="AT175" s="147" t="s">
        <v>147</v>
      </c>
      <c r="AU175" s="147" t="s">
        <v>86</v>
      </c>
      <c r="AV175" s="12" t="s">
        <v>86</v>
      </c>
      <c r="AW175" s="12" t="s">
        <v>33</v>
      </c>
      <c r="AX175" s="12" t="s">
        <v>76</v>
      </c>
      <c r="AY175" s="147" t="s">
        <v>139</v>
      </c>
    </row>
    <row r="176" spans="2:65" s="13" customFormat="1" ht="11.25">
      <c r="B176" s="153"/>
      <c r="D176" s="146" t="s">
        <v>147</v>
      </c>
      <c r="E176" s="154" t="s">
        <v>1</v>
      </c>
      <c r="F176" s="155" t="s">
        <v>149</v>
      </c>
      <c r="H176" s="156">
        <v>54</v>
      </c>
      <c r="I176" s="157"/>
      <c r="L176" s="153"/>
      <c r="M176" s="158"/>
      <c r="T176" s="159"/>
      <c r="AT176" s="154" t="s">
        <v>147</v>
      </c>
      <c r="AU176" s="154" t="s">
        <v>86</v>
      </c>
      <c r="AV176" s="13" t="s">
        <v>145</v>
      </c>
      <c r="AW176" s="13" t="s">
        <v>33</v>
      </c>
      <c r="AX176" s="13" t="s">
        <v>84</v>
      </c>
      <c r="AY176" s="154" t="s">
        <v>139</v>
      </c>
    </row>
    <row r="177" spans="2:65" s="1" customFormat="1" ht="24.2" customHeight="1">
      <c r="B177" s="30"/>
      <c r="C177" s="131" t="s">
        <v>254</v>
      </c>
      <c r="D177" s="131" t="s">
        <v>141</v>
      </c>
      <c r="E177" s="132" t="s">
        <v>260</v>
      </c>
      <c r="F177" s="133" t="s">
        <v>261</v>
      </c>
      <c r="G177" s="134" t="s">
        <v>156</v>
      </c>
      <c r="H177" s="135">
        <v>54</v>
      </c>
      <c r="I177" s="136"/>
      <c r="J177" s="137">
        <f>ROUND(I177*H177,2)</f>
        <v>0</v>
      </c>
      <c r="K177" s="138"/>
      <c r="L177" s="30"/>
      <c r="M177" s="139" t="s">
        <v>1</v>
      </c>
      <c r="N177" s="140" t="s">
        <v>41</v>
      </c>
      <c r="P177" s="141">
        <f>O177*H177</f>
        <v>0</v>
      </c>
      <c r="Q177" s="141">
        <v>0</v>
      </c>
      <c r="R177" s="141">
        <f>Q177*H177</f>
        <v>0</v>
      </c>
      <c r="S177" s="141">
        <v>0.14538999999999999</v>
      </c>
      <c r="T177" s="142">
        <f>S177*H177</f>
        <v>7.8510599999999995</v>
      </c>
      <c r="AR177" s="143" t="s">
        <v>145</v>
      </c>
      <c r="AT177" s="143" t="s">
        <v>141</v>
      </c>
      <c r="AU177" s="143" t="s">
        <v>86</v>
      </c>
      <c r="AY177" s="15" t="s">
        <v>139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5" t="s">
        <v>84</v>
      </c>
      <c r="BK177" s="144">
        <f>ROUND(I177*H177,2)</f>
        <v>0</v>
      </c>
      <c r="BL177" s="15" t="s">
        <v>145</v>
      </c>
      <c r="BM177" s="143" t="s">
        <v>534</v>
      </c>
    </row>
    <row r="178" spans="2:65" s="12" customFormat="1" ht="11.25">
      <c r="B178" s="145"/>
      <c r="D178" s="146" t="s">
        <v>147</v>
      </c>
      <c r="E178" s="147" t="s">
        <v>1</v>
      </c>
      <c r="F178" s="148" t="s">
        <v>533</v>
      </c>
      <c r="H178" s="149">
        <v>54</v>
      </c>
      <c r="I178" s="150"/>
      <c r="L178" s="145"/>
      <c r="M178" s="151"/>
      <c r="T178" s="152"/>
      <c r="AT178" s="147" t="s">
        <v>147</v>
      </c>
      <c r="AU178" s="147" t="s">
        <v>86</v>
      </c>
      <c r="AV178" s="12" t="s">
        <v>86</v>
      </c>
      <c r="AW178" s="12" t="s">
        <v>33</v>
      </c>
      <c r="AX178" s="12" t="s">
        <v>76</v>
      </c>
      <c r="AY178" s="147" t="s">
        <v>139</v>
      </c>
    </row>
    <row r="179" spans="2:65" s="13" customFormat="1" ht="11.25">
      <c r="B179" s="153"/>
      <c r="D179" s="146" t="s">
        <v>147</v>
      </c>
      <c r="E179" s="154" t="s">
        <v>1</v>
      </c>
      <c r="F179" s="155" t="s">
        <v>149</v>
      </c>
      <c r="H179" s="156">
        <v>54</v>
      </c>
      <c r="I179" s="157"/>
      <c r="L179" s="153"/>
      <c r="M179" s="158"/>
      <c r="T179" s="159"/>
      <c r="AT179" s="154" t="s">
        <v>147</v>
      </c>
      <c r="AU179" s="154" t="s">
        <v>86</v>
      </c>
      <c r="AV179" s="13" t="s">
        <v>145</v>
      </c>
      <c r="AW179" s="13" t="s">
        <v>33</v>
      </c>
      <c r="AX179" s="13" t="s">
        <v>84</v>
      </c>
      <c r="AY179" s="154" t="s">
        <v>139</v>
      </c>
    </row>
    <row r="180" spans="2:65" s="11" customFormat="1" ht="22.9" customHeight="1">
      <c r="B180" s="119"/>
      <c r="D180" s="120" t="s">
        <v>75</v>
      </c>
      <c r="E180" s="129" t="s">
        <v>168</v>
      </c>
      <c r="F180" s="129" t="s">
        <v>263</v>
      </c>
      <c r="I180" s="122"/>
      <c r="J180" s="130">
        <f>BK180</f>
        <v>0</v>
      </c>
      <c r="L180" s="119"/>
      <c r="M180" s="124"/>
      <c r="P180" s="125">
        <f>SUM(P181:P195)</f>
        <v>0</v>
      </c>
      <c r="R180" s="125">
        <f>SUM(R181:R195)</f>
        <v>77.466317619999998</v>
      </c>
      <c r="T180" s="126">
        <f>SUM(T181:T195)</f>
        <v>88.381599999999992</v>
      </c>
      <c r="AR180" s="120" t="s">
        <v>84</v>
      </c>
      <c r="AT180" s="127" t="s">
        <v>75</v>
      </c>
      <c r="AU180" s="127" t="s">
        <v>84</v>
      </c>
      <c r="AY180" s="120" t="s">
        <v>139</v>
      </c>
      <c r="BK180" s="128">
        <f>SUM(BK181:BK195)</f>
        <v>0</v>
      </c>
    </row>
    <row r="181" spans="2:65" s="1" customFormat="1" ht="33" customHeight="1">
      <c r="B181" s="30"/>
      <c r="C181" s="131" t="s">
        <v>259</v>
      </c>
      <c r="D181" s="131" t="s">
        <v>141</v>
      </c>
      <c r="E181" s="132" t="s">
        <v>265</v>
      </c>
      <c r="F181" s="133" t="s">
        <v>266</v>
      </c>
      <c r="G181" s="134" t="s">
        <v>144</v>
      </c>
      <c r="H181" s="135">
        <v>878.1</v>
      </c>
      <c r="I181" s="136"/>
      <c r="J181" s="137">
        <f>ROUND(I181*H181,2)</f>
        <v>0</v>
      </c>
      <c r="K181" s="138"/>
      <c r="L181" s="30"/>
      <c r="M181" s="139" t="s">
        <v>1</v>
      </c>
      <c r="N181" s="140" t="s">
        <v>41</v>
      </c>
      <c r="P181" s="141">
        <f>O181*H181</f>
        <v>0</v>
      </c>
      <c r="Q181" s="141">
        <v>6.5696699999999997E-2</v>
      </c>
      <c r="R181" s="141">
        <f>Q181*H181</f>
        <v>57.688272269999999</v>
      </c>
      <c r="S181" s="141">
        <v>7.4999999999999997E-2</v>
      </c>
      <c r="T181" s="142">
        <f>S181*H181</f>
        <v>65.857500000000002</v>
      </c>
      <c r="AR181" s="143" t="s">
        <v>145</v>
      </c>
      <c r="AT181" s="143" t="s">
        <v>141</v>
      </c>
      <c r="AU181" s="143" t="s">
        <v>86</v>
      </c>
      <c r="AY181" s="15" t="s">
        <v>139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84</v>
      </c>
      <c r="BK181" s="144">
        <f>ROUND(I181*H181,2)</f>
        <v>0</v>
      </c>
      <c r="BL181" s="15" t="s">
        <v>145</v>
      </c>
      <c r="BM181" s="143" t="s">
        <v>267</v>
      </c>
    </row>
    <row r="182" spans="2:65" s="12" customFormat="1" ht="11.25">
      <c r="B182" s="145"/>
      <c r="D182" s="146" t="s">
        <v>147</v>
      </c>
      <c r="E182" s="147" t="s">
        <v>1</v>
      </c>
      <c r="F182" s="148" t="s">
        <v>535</v>
      </c>
      <c r="H182" s="149">
        <v>878.1</v>
      </c>
      <c r="I182" s="150"/>
      <c r="L182" s="145"/>
      <c r="M182" s="151"/>
      <c r="T182" s="152"/>
      <c r="AT182" s="147" t="s">
        <v>147</v>
      </c>
      <c r="AU182" s="147" t="s">
        <v>86</v>
      </c>
      <c r="AV182" s="12" t="s">
        <v>86</v>
      </c>
      <c r="AW182" s="12" t="s">
        <v>33</v>
      </c>
      <c r="AX182" s="12" t="s">
        <v>76</v>
      </c>
      <c r="AY182" s="147" t="s">
        <v>139</v>
      </c>
    </row>
    <row r="183" spans="2:65" s="13" customFormat="1" ht="11.25">
      <c r="B183" s="153"/>
      <c r="D183" s="146" t="s">
        <v>147</v>
      </c>
      <c r="E183" s="154" t="s">
        <v>1</v>
      </c>
      <c r="F183" s="155" t="s">
        <v>149</v>
      </c>
      <c r="H183" s="156">
        <v>878.1</v>
      </c>
      <c r="I183" s="157"/>
      <c r="L183" s="153"/>
      <c r="M183" s="158"/>
      <c r="T183" s="159"/>
      <c r="AT183" s="154" t="s">
        <v>147</v>
      </c>
      <c r="AU183" s="154" t="s">
        <v>86</v>
      </c>
      <c r="AV183" s="13" t="s">
        <v>145</v>
      </c>
      <c r="AW183" s="13" t="s">
        <v>33</v>
      </c>
      <c r="AX183" s="13" t="s">
        <v>84</v>
      </c>
      <c r="AY183" s="154" t="s">
        <v>139</v>
      </c>
    </row>
    <row r="184" spans="2:65" s="1" customFormat="1" ht="33" customHeight="1">
      <c r="B184" s="30"/>
      <c r="C184" s="131" t="s">
        <v>264</v>
      </c>
      <c r="D184" s="131" t="s">
        <v>141</v>
      </c>
      <c r="E184" s="132" t="s">
        <v>269</v>
      </c>
      <c r="F184" s="133" t="s">
        <v>270</v>
      </c>
      <c r="G184" s="134" t="s">
        <v>144</v>
      </c>
      <c r="H184" s="135">
        <v>293.89999999999998</v>
      </c>
      <c r="I184" s="136"/>
      <c r="J184" s="137">
        <f>ROUND(I184*H184,2)</f>
        <v>0</v>
      </c>
      <c r="K184" s="138"/>
      <c r="L184" s="30"/>
      <c r="M184" s="139" t="s">
        <v>1</v>
      </c>
      <c r="N184" s="140" t="s">
        <v>41</v>
      </c>
      <c r="P184" s="141">
        <f>O184*H184</f>
        <v>0</v>
      </c>
      <c r="Q184" s="141">
        <v>4.9656499999999999E-2</v>
      </c>
      <c r="R184" s="141">
        <f>Q184*H184</f>
        <v>14.594045349999998</v>
      </c>
      <c r="S184" s="141">
        <v>5.8999999999999997E-2</v>
      </c>
      <c r="T184" s="142">
        <f>S184*H184</f>
        <v>17.340099999999996</v>
      </c>
      <c r="AR184" s="143" t="s">
        <v>145</v>
      </c>
      <c r="AT184" s="143" t="s">
        <v>141</v>
      </c>
      <c r="AU184" s="143" t="s">
        <v>86</v>
      </c>
      <c r="AY184" s="15" t="s">
        <v>139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84</v>
      </c>
      <c r="BK184" s="144">
        <f>ROUND(I184*H184,2)</f>
        <v>0</v>
      </c>
      <c r="BL184" s="15" t="s">
        <v>145</v>
      </c>
      <c r="BM184" s="143" t="s">
        <v>271</v>
      </c>
    </row>
    <row r="185" spans="2:65" s="12" customFormat="1" ht="22.5">
      <c r="B185" s="145"/>
      <c r="D185" s="146" t="s">
        <v>147</v>
      </c>
      <c r="E185" s="147" t="s">
        <v>1</v>
      </c>
      <c r="F185" s="148" t="s">
        <v>536</v>
      </c>
      <c r="H185" s="149">
        <v>293.89999999999998</v>
      </c>
      <c r="I185" s="150"/>
      <c r="L185" s="145"/>
      <c r="M185" s="151"/>
      <c r="T185" s="152"/>
      <c r="AT185" s="147" t="s">
        <v>147</v>
      </c>
      <c r="AU185" s="147" t="s">
        <v>86</v>
      </c>
      <c r="AV185" s="12" t="s">
        <v>86</v>
      </c>
      <c r="AW185" s="12" t="s">
        <v>33</v>
      </c>
      <c r="AX185" s="12" t="s">
        <v>76</v>
      </c>
      <c r="AY185" s="147" t="s">
        <v>139</v>
      </c>
    </row>
    <row r="186" spans="2:65" s="13" customFormat="1" ht="11.25">
      <c r="B186" s="153"/>
      <c r="D186" s="146" t="s">
        <v>147</v>
      </c>
      <c r="E186" s="154" t="s">
        <v>1</v>
      </c>
      <c r="F186" s="155" t="s">
        <v>149</v>
      </c>
      <c r="H186" s="156">
        <v>293.89999999999998</v>
      </c>
      <c r="I186" s="157"/>
      <c r="L186" s="153"/>
      <c r="M186" s="158"/>
      <c r="T186" s="159"/>
      <c r="AT186" s="154" t="s">
        <v>147</v>
      </c>
      <c r="AU186" s="154" t="s">
        <v>86</v>
      </c>
      <c r="AV186" s="13" t="s">
        <v>145</v>
      </c>
      <c r="AW186" s="13" t="s">
        <v>33</v>
      </c>
      <c r="AX186" s="13" t="s">
        <v>84</v>
      </c>
      <c r="AY186" s="154" t="s">
        <v>139</v>
      </c>
    </row>
    <row r="187" spans="2:65" s="1" customFormat="1" ht="24.2" customHeight="1">
      <c r="B187" s="30"/>
      <c r="C187" s="131" t="s">
        <v>268</v>
      </c>
      <c r="D187" s="131" t="s">
        <v>141</v>
      </c>
      <c r="E187" s="132" t="s">
        <v>273</v>
      </c>
      <c r="F187" s="133" t="s">
        <v>274</v>
      </c>
      <c r="G187" s="134" t="s">
        <v>156</v>
      </c>
      <c r="H187" s="135">
        <v>150</v>
      </c>
      <c r="I187" s="136"/>
      <c r="J187" s="137">
        <f>ROUND(I187*H187,2)</f>
        <v>0</v>
      </c>
      <c r="K187" s="138"/>
      <c r="L187" s="30"/>
      <c r="M187" s="139" t="s">
        <v>1</v>
      </c>
      <c r="N187" s="140" t="s">
        <v>41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145</v>
      </c>
      <c r="AT187" s="143" t="s">
        <v>141</v>
      </c>
      <c r="AU187" s="143" t="s">
        <v>86</v>
      </c>
      <c r="AY187" s="15" t="s">
        <v>139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5" t="s">
        <v>84</v>
      </c>
      <c r="BK187" s="144">
        <f>ROUND(I187*H187,2)</f>
        <v>0</v>
      </c>
      <c r="BL187" s="15" t="s">
        <v>145</v>
      </c>
      <c r="BM187" s="143" t="s">
        <v>275</v>
      </c>
    </row>
    <row r="188" spans="2:65" s="12" customFormat="1" ht="11.25">
      <c r="B188" s="145"/>
      <c r="D188" s="146" t="s">
        <v>147</v>
      </c>
      <c r="E188" s="147" t="s">
        <v>1</v>
      </c>
      <c r="F188" s="148" t="s">
        <v>537</v>
      </c>
      <c r="H188" s="149">
        <v>150</v>
      </c>
      <c r="I188" s="150"/>
      <c r="L188" s="145"/>
      <c r="M188" s="151"/>
      <c r="T188" s="152"/>
      <c r="AT188" s="147" t="s">
        <v>147</v>
      </c>
      <c r="AU188" s="147" t="s">
        <v>86</v>
      </c>
      <c r="AV188" s="12" t="s">
        <v>86</v>
      </c>
      <c r="AW188" s="12" t="s">
        <v>33</v>
      </c>
      <c r="AX188" s="12" t="s">
        <v>76</v>
      </c>
      <c r="AY188" s="147" t="s">
        <v>139</v>
      </c>
    </row>
    <row r="189" spans="2:65" s="13" customFormat="1" ht="11.25">
      <c r="B189" s="153"/>
      <c r="D189" s="146" t="s">
        <v>147</v>
      </c>
      <c r="E189" s="154" t="s">
        <v>1</v>
      </c>
      <c r="F189" s="155" t="s">
        <v>149</v>
      </c>
      <c r="H189" s="156">
        <v>150</v>
      </c>
      <c r="I189" s="157"/>
      <c r="L189" s="153"/>
      <c r="M189" s="158"/>
      <c r="T189" s="159"/>
      <c r="AT189" s="154" t="s">
        <v>147</v>
      </c>
      <c r="AU189" s="154" t="s">
        <v>86</v>
      </c>
      <c r="AV189" s="13" t="s">
        <v>145</v>
      </c>
      <c r="AW189" s="13" t="s">
        <v>33</v>
      </c>
      <c r="AX189" s="13" t="s">
        <v>84</v>
      </c>
      <c r="AY189" s="154" t="s">
        <v>139</v>
      </c>
    </row>
    <row r="190" spans="2:65" s="1" customFormat="1" ht="16.5" customHeight="1">
      <c r="B190" s="30"/>
      <c r="C190" s="131" t="s">
        <v>272</v>
      </c>
      <c r="D190" s="131" t="s">
        <v>141</v>
      </c>
      <c r="E190" s="132" t="s">
        <v>277</v>
      </c>
      <c r="F190" s="133" t="s">
        <v>278</v>
      </c>
      <c r="G190" s="134" t="s">
        <v>144</v>
      </c>
      <c r="H190" s="135">
        <v>216</v>
      </c>
      <c r="I190" s="136"/>
      <c r="J190" s="137">
        <f>ROUND(I190*H190,2)</f>
        <v>0</v>
      </c>
      <c r="K190" s="138"/>
      <c r="L190" s="30"/>
      <c r="M190" s="139" t="s">
        <v>1</v>
      </c>
      <c r="N190" s="140" t="s">
        <v>41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145</v>
      </c>
      <c r="AT190" s="143" t="s">
        <v>141</v>
      </c>
      <c r="AU190" s="143" t="s">
        <v>86</v>
      </c>
      <c r="AY190" s="15" t="s">
        <v>139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84</v>
      </c>
      <c r="BK190" s="144">
        <f>ROUND(I190*H190,2)</f>
        <v>0</v>
      </c>
      <c r="BL190" s="15" t="s">
        <v>145</v>
      </c>
      <c r="BM190" s="143" t="s">
        <v>538</v>
      </c>
    </row>
    <row r="191" spans="2:65" s="12" customFormat="1" ht="11.25">
      <c r="B191" s="145"/>
      <c r="D191" s="146" t="s">
        <v>147</v>
      </c>
      <c r="E191" s="147" t="s">
        <v>1</v>
      </c>
      <c r="F191" s="148" t="s">
        <v>539</v>
      </c>
      <c r="H191" s="149">
        <v>216</v>
      </c>
      <c r="I191" s="150"/>
      <c r="L191" s="145"/>
      <c r="M191" s="151"/>
      <c r="T191" s="152"/>
      <c r="AT191" s="147" t="s">
        <v>147</v>
      </c>
      <c r="AU191" s="147" t="s">
        <v>86</v>
      </c>
      <c r="AV191" s="12" t="s">
        <v>86</v>
      </c>
      <c r="AW191" s="12" t="s">
        <v>33</v>
      </c>
      <c r="AX191" s="12" t="s">
        <v>76</v>
      </c>
      <c r="AY191" s="147" t="s">
        <v>139</v>
      </c>
    </row>
    <row r="192" spans="2:65" s="13" customFormat="1" ht="11.25">
      <c r="B192" s="153"/>
      <c r="D192" s="146" t="s">
        <v>147</v>
      </c>
      <c r="E192" s="154" t="s">
        <v>1</v>
      </c>
      <c r="F192" s="155" t="s">
        <v>149</v>
      </c>
      <c r="H192" s="156">
        <v>216</v>
      </c>
      <c r="I192" s="157"/>
      <c r="L192" s="153"/>
      <c r="M192" s="158"/>
      <c r="T192" s="159"/>
      <c r="AT192" s="154" t="s">
        <v>147</v>
      </c>
      <c r="AU192" s="154" t="s">
        <v>86</v>
      </c>
      <c r="AV192" s="13" t="s">
        <v>145</v>
      </c>
      <c r="AW192" s="13" t="s">
        <v>33</v>
      </c>
      <c r="AX192" s="13" t="s">
        <v>84</v>
      </c>
      <c r="AY192" s="154" t="s">
        <v>139</v>
      </c>
    </row>
    <row r="193" spans="2:65" s="1" customFormat="1" ht="24.2" customHeight="1">
      <c r="B193" s="30"/>
      <c r="C193" s="131" t="s">
        <v>276</v>
      </c>
      <c r="D193" s="131" t="s">
        <v>141</v>
      </c>
      <c r="E193" s="132" t="s">
        <v>282</v>
      </c>
      <c r="F193" s="133" t="s">
        <v>283</v>
      </c>
      <c r="G193" s="134" t="s">
        <v>144</v>
      </c>
      <c r="H193" s="135">
        <v>216</v>
      </c>
      <c r="I193" s="136"/>
      <c r="J193" s="137">
        <f>ROUND(I193*H193,2)</f>
        <v>0</v>
      </c>
      <c r="K193" s="138"/>
      <c r="L193" s="30"/>
      <c r="M193" s="139" t="s">
        <v>1</v>
      </c>
      <c r="N193" s="140" t="s">
        <v>41</v>
      </c>
      <c r="P193" s="141">
        <f>O193*H193</f>
        <v>0</v>
      </c>
      <c r="Q193" s="141">
        <v>2.4E-2</v>
      </c>
      <c r="R193" s="141">
        <f>Q193*H193</f>
        <v>5.1840000000000002</v>
      </c>
      <c r="S193" s="141">
        <v>2.4E-2</v>
      </c>
      <c r="T193" s="142">
        <f>S193*H193</f>
        <v>5.1840000000000002</v>
      </c>
      <c r="AR193" s="143" t="s">
        <v>145</v>
      </c>
      <c r="AT193" s="143" t="s">
        <v>141</v>
      </c>
      <c r="AU193" s="143" t="s">
        <v>86</v>
      </c>
      <c r="AY193" s="15" t="s">
        <v>139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5" t="s">
        <v>84</v>
      </c>
      <c r="BK193" s="144">
        <f>ROUND(I193*H193,2)</f>
        <v>0</v>
      </c>
      <c r="BL193" s="15" t="s">
        <v>145</v>
      </c>
      <c r="BM193" s="143" t="s">
        <v>284</v>
      </c>
    </row>
    <row r="194" spans="2:65" s="12" customFormat="1" ht="11.25">
      <c r="B194" s="145"/>
      <c r="D194" s="146" t="s">
        <v>147</v>
      </c>
      <c r="E194" s="147" t="s">
        <v>1</v>
      </c>
      <c r="F194" s="148" t="s">
        <v>539</v>
      </c>
      <c r="H194" s="149">
        <v>216</v>
      </c>
      <c r="I194" s="150"/>
      <c r="L194" s="145"/>
      <c r="M194" s="151"/>
      <c r="T194" s="152"/>
      <c r="AT194" s="147" t="s">
        <v>147</v>
      </c>
      <c r="AU194" s="147" t="s">
        <v>86</v>
      </c>
      <c r="AV194" s="12" t="s">
        <v>86</v>
      </c>
      <c r="AW194" s="12" t="s">
        <v>33</v>
      </c>
      <c r="AX194" s="12" t="s">
        <v>76</v>
      </c>
      <c r="AY194" s="147" t="s">
        <v>139</v>
      </c>
    </row>
    <row r="195" spans="2:65" s="13" customFormat="1" ht="11.25">
      <c r="B195" s="153"/>
      <c r="D195" s="146" t="s">
        <v>147</v>
      </c>
      <c r="E195" s="154" t="s">
        <v>1</v>
      </c>
      <c r="F195" s="155" t="s">
        <v>149</v>
      </c>
      <c r="H195" s="156">
        <v>216</v>
      </c>
      <c r="I195" s="157"/>
      <c r="L195" s="153"/>
      <c r="M195" s="158"/>
      <c r="T195" s="159"/>
      <c r="AT195" s="154" t="s">
        <v>147</v>
      </c>
      <c r="AU195" s="154" t="s">
        <v>86</v>
      </c>
      <c r="AV195" s="13" t="s">
        <v>145</v>
      </c>
      <c r="AW195" s="13" t="s">
        <v>33</v>
      </c>
      <c r="AX195" s="13" t="s">
        <v>84</v>
      </c>
      <c r="AY195" s="154" t="s">
        <v>139</v>
      </c>
    </row>
    <row r="196" spans="2:65" s="11" customFormat="1" ht="22.9" customHeight="1">
      <c r="B196" s="119"/>
      <c r="D196" s="120" t="s">
        <v>75</v>
      </c>
      <c r="E196" s="129" t="s">
        <v>181</v>
      </c>
      <c r="F196" s="129" t="s">
        <v>286</v>
      </c>
      <c r="I196" s="122"/>
      <c r="J196" s="130">
        <f>BK196</f>
        <v>0</v>
      </c>
      <c r="L196" s="119"/>
      <c r="M196" s="124"/>
      <c r="P196" s="125">
        <f>SUM(P197:P245)</f>
        <v>0</v>
      </c>
      <c r="R196" s="125">
        <f>SUM(R197:R245)</f>
        <v>7.3750095600000005</v>
      </c>
      <c r="T196" s="126">
        <f>SUM(T197:T245)</f>
        <v>3.0720000000000001</v>
      </c>
      <c r="AR196" s="120" t="s">
        <v>84</v>
      </c>
      <c r="AT196" s="127" t="s">
        <v>75</v>
      </c>
      <c r="AU196" s="127" t="s">
        <v>84</v>
      </c>
      <c r="AY196" s="120" t="s">
        <v>139</v>
      </c>
      <c r="BK196" s="128">
        <f>SUM(BK197:BK245)</f>
        <v>0</v>
      </c>
    </row>
    <row r="197" spans="2:65" s="1" customFormat="1" ht="24.2" customHeight="1">
      <c r="B197" s="30"/>
      <c r="C197" s="131" t="s">
        <v>281</v>
      </c>
      <c r="D197" s="131" t="s">
        <v>141</v>
      </c>
      <c r="E197" s="132" t="s">
        <v>540</v>
      </c>
      <c r="F197" s="133" t="s">
        <v>541</v>
      </c>
      <c r="G197" s="134" t="s">
        <v>542</v>
      </c>
      <c r="H197" s="135">
        <v>900</v>
      </c>
      <c r="I197" s="136"/>
      <c r="J197" s="137">
        <f>ROUND(I197*H197,2)</f>
        <v>0</v>
      </c>
      <c r="K197" s="138"/>
      <c r="L197" s="30"/>
      <c r="M197" s="139" t="s">
        <v>1</v>
      </c>
      <c r="N197" s="140" t="s">
        <v>41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145</v>
      </c>
      <c r="AT197" s="143" t="s">
        <v>141</v>
      </c>
      <c r="AU197" s="143" t="s">
        <v>86</v>
      </c>
      <c r="AY197" s="15" t="s">
        <v>139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5" t="s">
        <v>84</v>
      </c>
      <c r="BK197" s="144">
        <f>ROUND(I197*H197,2)</f>
        <v>0</v>
      </c>
      <c r="BL197" s="15" t="s">
        <v>145</v>
      </c>
      <c r="BM197" s="143" t="s">
        <v>543</v>
      </c>
    </row>
    <row r="198" spans="2:65" s="12" customFormat="1" ht="11.25">
      <c r="B198" s="145"/>
      <c r="D198" s="146" t="s">
        <v>147</v>
      </c>
      <c r="E198" s="147" t="s">
        <v>1</v>
      </c>
      <c r="F198" s="148" t="s">
        <v>544</v>
      </c>
      <c r="H198" s="149">
        <v>900</v>
      </c>
      <c r="I198" s="150"/>
      <c r="L198" s="145"/>
      <c r="M198" s="151"/>
      <c r="T198" s="152"/>
      <c r="AT198" s="147" t="s">
        <v>147</v>
      </c>
      <c r="AU198" s="147" t="s">
        <v>86</v>
      </c>
      <c r="AV198" s="12" t="s">
        <v>86</v>
      </c>
      <c r="AW198" s="12" t="s">
        <v>33</v>
      </c>
      <c r="AX198" s="12" t="s">
        <v>76</v>
      </c>
      <c r="AY198" s="147" t="s">
        <v>139</v>
      </c>
    </row>
    <row r="199" spans="2:65" s="13" customFormat="1" ht="11.25">
      <c r="B199" s="153"/>
      <c r="D199" s="146" t="s">
        <v>147</v>
      </c>
      <c r="E199" s="154" t="s">
        <v>1</v>
      </c>
      <c r="F199" s="155" t="s">
        <v>149</v>
      </c>
      <c r="H199" s="156">
        <v>900</v>
      </c>
      <c r="I199" s="157"/>
      <c r="L199" s="153"/>
      <c r="M199" s="158"/>
      <c r="T199" s="159"/>
      <c r="AT199" s="154" t="s">
        <v>147</v>
      </c>
      <c r="AU199" s="154" t="s">
        <v>86</v>
      </c>
      <c r="AV199" s="13" t="s">
        <v>145</v>
      </c>
      <c r="AW199" s="13" t="s">
        <v>33</v>
      </c>
      <c r="AX199" s="13" t="s">
        <v>84</v>
      </c>
      <c r="AY199" s="154" t="s">
        <v>139</v>
      </c>
    </row>
    <row r="200" spans="2:65" s="1" customFormat="1" ht="24.2" customHeight="1">
      <c r="B200" s="30"/>
      <c r="C200" s="131" t="s">
        <v>287</v>
      </c>
      <c r="D200" s="131" t="s">
        <v>141</v>
      </c>
      <c r="E200" s="132" t="s">
        <v>545</v>
      </c>
      <c r="F200" s="133" t="s">
        <v>546</v>
      </c>
      <c r="G200" s="134" t="s">
        <v>542</v>
      </c>
      <c r="H200" s="135">
        <v>900</v>
      </c>
      <c r="I200" s="136"/>
      <c r="J200" s="137">
        <f>ROUND(I200*H200,2)</f>
        <v>0</v>
      </c>
      <c r="K200" s="138"/>
      <c r="L200" s="30"/>
      <c r="M200" s="139" t="s">
        <v>1</v>
      </c>
      <c r="N200" s="140" t="s">
        <v>41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145</v>
      </c>
      <c r="AT200" s="143" t="s">
        <v>141</v>
      </c>
      <c r="AU200" s="143" t="s">
        <v>86</v>
      </c>
      <c r="AY200" s="15" t="s">
        <v>139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5" t="s">
        <v>84</v>
      </c>
      <c r="BK200" s="144">
        <f>ROUND(I200*H200,2)</f>
        <v>0</v>
      </c>
      <c r="BL200" s="15" t="s">
        <v>145</v>
      </c>
      <c r="BM200" s="143" t="s">
        <v>547</v>
      </c>
    </row>
    <row r="201" spans="2:65" s="1" customFormat="1" ht="24.2" customHeight="1">
      <c r="B201" s="30"/>
      <c r="C201" s="160" t="s">
        <v>291</v>
      </c>
      <c r="D201" s="160" t="s">
        <v>225</v>
      </c>
      <c r="E201" s="161" t="s">
        <v>548</v>
      </c>
      <c r="F201" s="162" t="s">
        <v>549</v>
      </c>
      <c r="G201" s="163" t="s">
        <v>189</v>
      </c>
      <c r="H201" s="164">
        <v>0.5</v>
      </c>
      <c r="I201" s="165"/>
      <c r="J201" s="166">
        <f>ROUND(I201*H201,2)</f>
        <v>0</v>
      </c>
      <c r="K201" s="167"/>
      <c r="L201" s="168"/>
      <c r="M201" s="169" t="s">
        <v>1</v>
      </c>
      <c r="N201" s="170" t="s">
        <v>41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176</v>
      </c>
      <c r="AT201" s="143" t="s">
        <v>225</v>
      </c>
      <c r="AU201" s="143" t="s">
        <v>86</v>
      </c>
      <c r="AY201" s="15" t="s">
        <v>139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84</v>
      </c>
      <c r="BK201" s="144">
        <f>ROUND(I201*H201,2)</f>
        <v>0</v>
      </c>
      <c r="BL201" s="15" t="s">
        <v>145</v>
      </c>
      <c r="BM201" s="143" t="s">
        <v>550</v>
      </c>
    </row>
    <row r="202" spans="2:65" s="1" customFormat="1" ht="39">
      <c r="B202" s="30"/>
      <c r="D202" s="146" t="s">
        <v>317</v>
      </c>
      <c r="F202" s="171" t="s">
        <v>551</v>
      </c>
      <c r="I202" s="172"/>
      <c r="L202" s="30"/>
      <c r="M202" s="173"/>
      <c r="T202" s="54"/>
      <c r="AT202" s="15" t="s">
        <v>317</v>
      </c>
      <c r="AU202" s="15" t="s">
        <v>86</v>
      </c>
    </row>
    <row r="203" spans="2:65" s="12" customFormat="1" ht="11.25">
      <c r="B203" s="145"/>
      <c r="D203" s="146" t="s">
        <v>147</v>
      </c>
      <c r="E203" s="147" t="s">
        <v>1</v>
      </c>
      <c r="F203" s="148" t="s">
        <v>552</v>
      </c>
      <c r="H203" s="149">
        <v>0.5</v>
      </c>
      <c r="I203" s="150"/>
      <c r="L203" s="145"/>
      <c r="M203" s="151"/>
      <c r="T203" s="152"/>
      <c r="AT203" s="147" t="s">
        <v>147</v>
      </c>
      <c r="AU203" s="147" t="s">
        <v>86</v>
      </c>
      <c r="AV203" s="12" t="s">
        <v>86</v>
      </c>
      <c r="AW203" s="12" t="s">
        <v>33</v>
      </c>
      <c r="AX203" s="12" t="s">
        <v>76</v>
      </c>
      <c r="AY203" s="147" t="s">
        <v>139</v>
      </c>
    </row>
    <row r="204" spans="2:65" s="13" customFormat="1" ht="11.25">
      <c r="B204" s="153"/>
      <c r="D204" s="146" t="s">
        <v>147</v>
      </c>
      <c r="E204" s="154" t="s">
        <v>1</v>
      </c>
      <c r="F204" s="155" t="s">
        <v>149</v>
      </c>
      <c r="H204" s="156">
        <v>0.5</v>
      </c>
      <c r="I204" s="157"/>
      <c r="L204" s="153"/>
      <c r="M204" s="158"/>
      <c r="T204" s="159"/>
      <c r="AT204" s="154" t="s">
        <v>147</v>
      </c>
      <c r="AU204" s="154" t="s">
        <v>86</v>
      </c>
      <c r="AV204" s="13" t="s">
        <v>145</v>
      </c>
      <c r="AW204" s="13" t="s">
        <v>33</v>
      </c>
      <c r="AX204" s="13" t="s">
        <v>84</v>
      </c>
      <c r="AY204" s="154" t="s">
        <v>139</v>
      </c>
    </row>
    <row r="205" spans="2:65" s="1" customFormat="1" ht="24.2" customHeight="1">
      <c r="B205" s="30"/>
      <c r="C205" s="160" t="s">
        <v>295</v>
      </c>
      <c r="D205" s="160" t="s">
        <v>225</v>
      </c>
      <c r="E205" s="161" t="s">
        <v>553</v>
      </c>
      <c r="F205" s="162" t="s">
        <v>554</v>
      </c>
      <c r="G205" s="163" t="s">
        <v>555</v>
      </c>
      <c r="H205" s="164">
        <v>2</v>
      </c>
      <c r="I205" s="165"/>
      <c r="J205" s="166">
        <f>ROUND(I205*H205,2)</f>
        <v>0</v>
      </c>
      <c r="K205" s="167"/>
      <c r="L205" s="168"/>
      <c r="M205" s="169" t="s">
        <v>1</v>
      </c>
      <c r="N205" s="170" t="s">
        <v>41</v>
      </c>
      <c r="P205" s="141">
        <f>O205*H205</f>
        <v>0</v>
      </c>
      <c r="Q205" s="141">
        <v>2.3E-2</v>
      </c>
      <c r="R205" s="141">
        <f>Q205*H205</f>
        <v>4.5999999999999999E-2</v>
      </c>
      <c r="S205" s="141">
        <v>0</v>
      </c>
      <c r="T205" s="142">
        <f>S205*H205</f>
        <v>0</v>
      </c>
      <c r="AR205" s="143" t="s">
        <v>176</v>
      </c>
      <c r="AT205" s="143" t="s">
        <v>225</v>
      </c>
      <c r="AU205" s="143" t="s">
        <v>86</v>
      </c>
      <c r="AY205" s="15" t="s">
        <v>139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5" t="s">
        <v>84</v>
      </c>
      <c r="BK205" s="144">
        <f>ROUND(I205*H205,2)</f>
        <v>0</v>
      </c>
      <c r="BL205" s="15" t="s">
        <v>145</v>
      </c>
      <c r="BM205" s="143" t="s">
        <v>556</v>
      </c>
    </row>
    <row r="206" spans="2:65" s="1" customFormat="1" ht="33" customHeight="1">
      <c r="B206" s="30"/>
      <c r="C206" s="131" t="s">
        <v>299</v>
      </c>
      <c r="D206" s="131" t="s">
        <v>141</v>
      </c>
      <c r="E206" s="132" t="s">
        <v>557</v>
      </c>
      <c r="F206" s="133" t="s">
        <v>558</v>
      </c>
      <c r="G206" s="134" t="s">
        <v>156</v>
      </c>
      <c r="H206" s="135">
        <v>48</v>
      </c>
      <c r="I206" s="136"/>
      <c r="J206" s="137">
        <f>ROUND(I206*H206,2)</f>
        <v>0</v>
      </c>
      <c r="K206" s="138"/>
      <c r="L206" s="30"/>
      <c r="M206" s="139" t="s">
        <v>1</v>
      </c>
      <c r="N206" s="140" t="s">
        <v>41</v>
      </c>
      <c r="P206" s="141">
        <f>O206*H206</f>
        <v>0</v>
      </c>
      <c r="Q206" s="141">
        <v>0</v>
      </c>
      <c r="R206" s="141">
        <f>Q206*H206</f>
        <v>0</v>
      </c>
      <c r="S206" s="141">
        <v>6.4000000000000001E-2</v>
      </c>
      <c r="T206" s="142">
        <f>S206*H206</f>
        <v>3.0720000000000001</v>
      </c>
      <c r="AR206" s="143" t="s">
        <v>145</v>
      </c>
      <c r="AT206" s="143" t="s">
        <v>141</v>
      </c>
      <c r="AU206" s="143" t="s">
        <v>86</v>
      </c>
      <c r="AY206" s="15" t="s">
        <v>139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5" t="s">
        <v>84</v>
      </c>
      <c r="BK206" s="144">
        <f>ROUND(I206*H206,2)</f>
        <v>0</v>
      </c>
      <c r="BL206" s="15" t="s">
        <v>145</v>
      </c>
      <c r="BM206" s="143" t="s">
        <v>559</v>
      </c>
    </row>
    <row r="207" spans="2:65" s="1" customFormat="1" ht="24.2" customHeight="1">
      <c r="B207" s="30"/>
      <c r="C207" s="131" t="s">
        <v>303</v>
      </c>
      <c r="D207" s="131" t="s">
        <v>141</v>
      </c>
      <c r="E207" s="132" t="s">
        <v>560</v>
      </c>
      <c r="F207" s="133" t="s">
        <v>561</v>
      </c>
      <c r="G207" s="134" t="s">
        <v>156</v>
      </c>
      <c r="H207" s="135">
        <v>5</v>
      </c>
      <c r="I207" s="136"/>
      <c r="J207" s="137">
        <f>ROUND(I207*H207,2)</f>
        <v>0</v>
      </c>
      <c r="K207" s="138"/>
      <c r="L207" s="30"/>
      <c r="M207" s="139" t="s">
        <v>1</v>
      </c>
      <c r="N207" s="140" t="s">
        <v>41</v>
      </c>
      <c r="P207" s="141">
        <f>O207*H207</f>
        <v>0</v>
      </c>
      <c r="Q207" s="141">
        <v>5.4244399999999998E-2</v>
      </c>
      <c r="R207" s="141">
        <f>Q207*H207</f>
        <v>0.27122199999999996</v>
      </c>
      <c r="S207" s="141">
        <v>0</v>
      </c>
      <c r="T207" s="142">
        <f>S207*H207</f>
        <v>0</v>
      </c>
      <c r="AR207" s="143" t="s">
        <v>145</v>
      </c>
      <c r="AT207" s="143" t="s">
        <v>141</v>
      </c>
      <c r="AU207" s="143" t="s">
        <v>86</v>
      </c>
      <c r="AY207" s="15" t="s">
        <v>139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84</v>
      </c>
      <c r="BK207" s="144">
        <f>ROUND(I207*H207,2)</f>
        <v>0</v>
      </c>
      <c r="BL207" s="15" t="s">
        <v>145</v>
      </c>
      <c r="BM207" s="143" t="s">
        <v>562</v>
      </c>
    </row>
    <row r="208" spans="2:65" s="1" customFormat="1" ht="24.2" customHeight="1">
      <c r="B208" s="30"/>
      <c r="C208" s="131" t="s">
        <v>308</v>
      </c>
      <c r="D208" s="131" t="s">
        <v>141</v>
      </c>
      <c r="E208" s="132" t="s">
        <v>563</v>
      </c>
      <c r="F208" s="133" t="s">
        <v>564</v>
      </c>
      <c r="G208" s="134" t="s">
        <v>156</v>
      </c>
      <c r="H208" s="135">
        <v>53</v>
      </c>
      <c r="I208" s="136"/>
      <c r="J208" s="137">
        <f>ROUND(I208*H208,2)</f>
        <v>0</v>
      </c>
      <c r="K208" s="138"/>
      <c r="L208" s="30"/>
      <c r="M208" s="139" t="s">
        <v>1</v>
      </c>
      <c r="N208" s="140" t="s">
        <v>41</v>
      </c>
      <c r="P208" s="141">
        <f>O208*H208</f>
        <v>0</v>
      </c>
      <c r="Q208" s="141">
        <v>2.2486699999999999E-3</v>
      </c>
      <c r="R208" s="141">
        <f>Q208*H208</f>
        <v>0.11917951</v>
      </c>
      <c r="S208" s="141">
        <v>0</v>
      </c>
      <c r="T208" s="142">
        <f>S208*H208</f>
        <v>0</v>
      </c>
      <c r="AR208" s="143" t="s">
        <v>145</v>
      </c>
      <c r="AT208" s="143" t="s">
        <v>141</v>
      </c>
      <c r="AU208" s="143" t="s">
        <v>86</v>
      </c>
      <c r="AY208" s="15" t="s">
        <v>139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5" t="s">
        <v>84</v>
      </c>
      <c r="BK208" s="144">
        <f>ROUND(I208*H208,2)</f>
        <v>0</v>
      </c>
      <c r="BL208" s="15" t="s">
        <v>145</v>
      </c>
      <c r="BM208" s="143" t="s">
        <v>565</v>
      </c>
    </row>
    <row r="209" spans="2:65" s="1" customFormat="1" ht="24.2" customHeight="1">
      <c r="B209" s="30"/>
      <c r="C209" s="160" t="s">
        <v>313</v>
      </c>
      <c r="D209" s="160" t="s">
        <v>225</v>
      </c>
      <c r="E209" s="161" t="s">
        <v>566</v>
      </c>
      <c r="F209" s="162" t="s">
        <v>567</v>
      </c>
      <c r="G209" s="163" t="s">
        <v>189</v>
      </c>
      <c r="H209" s="164">
        <v>0.05</v>
      </c>
      <c r="I209" s="165"/>
      <c r="J209" s="166">
        <f>ROUND(I209*H209,2)</f>
        <v>0</v>
      </c>
      <c r="K209" s="167"/>
      <c r="L209" s="168"/>
      <c r="M209" s="169" t="s">
        <v>1</v>
      </c>
      <c r="N209" s="170" t="s">
        <v>41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176</v>
      </c>
      <c r="AT209" s="143" t="s">
        <v>225</v>
      </c>
      <c r="AU209" s="143" t="s">
        <v>86</v>
      </c>
      <c r="AY209" s="15" t="s">
        <v>139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5" t="s">
        <v>84</v>
      </c>
      <c r="BK209" s="144">
        <f>ROUND(I209*H209,2)</f>
        <v>0</v>
      </c>
      <c r="BL209" s="15" t="s">
        <v>145</v>
      </c>
      <c r="BM209" s="143" t="s">
        <v>568</v>
      </c>
    </row>
    <row r="210" spans="2:65" s="1" customFormat="1" ht="19.5">
      <c r="B210" s="30"/>
      <c r="D210" s="146" t="s">
        <v>317</v>
      </c>
      <c r="F210" s="171" t="s">
        <v>569</v>
      </c>
      <c r="I210" s="172"/>
      <c r="L210" s="30"/>
      <c r="M210" s="173"/>
      <c r="T210" s="54"/>
      <c r="AT210" s="15" t="s">
        <v>317</v>
      </c>
      <c r="AU210" s="15" t="s">
        <v>86</v>
      </c>
    </row>
    <row r="211" spans="2:65" s="12" customFormat="1" ht="11.25">
      <c r="B211" s="145"/>
      <c r="D211" s="146" t="s">
        <v>147</v>
      </c>
      <c r="E211" s="147" t="s">
        <v>1</v>
      </c>
      <c r="F211" s="148" t="s">
        <v>570</v>
      </c>
      <c r="H211" s="149">
        <v>0.05</v>
      </c>
      <c r="I211" s="150"/>
      <c r="L211" s="145"/>
      <c r="M211" s="151"/>
      <c r="T211" s="152"/>
      <c r="AT211" s="147" t="s">
        <v>147</v>
      </c>
      <c r="AU211" s="147" t="s">
        <v>86</v>
      </c>
      <c r="AV211" s="12" t="s">
        <v>86</v>
      </c>
      <c r="AW211" s="12" t="s">
        <v>33</v>
      </c>
      <c r="AX211" s="12" t="s">
        <v>76</v>
      </c>
      <c r="AY211" s="147" t="s">
        <v>139</v>
      </c>
    </row>
    <row r="212" spans="2:65" s="13" customFormat="1" ht="11.25">
      <c r="B212" s="153"/>
      <c r="D212" s="146" t="s">
        <v>147</v>
      </c>
      <c r="E212" s="154" t="s">
        <v>1</v>
      </c>
      <c r="F212" s="155" t="s">
        <v>149</v>
      </c>
      <c r="H212" s="156">
        <v>0.05</v>
      </c>
      <c r="I212" s="157"/>
      <c r="L212" s="153"/>
      <c r="M212" s="158"/>
      <c r="T212" s="159"/>
      <c r="AT212" s="154" t="s">
        <v>147</v>
      </c>
      <c r="AU212" s="154" t="s">
        <v>86</v>
      </c>
      <c r="AV212" s="13" t="s">
        <v>145</v>
      </c>
      <c r="AW212" s="13" t="s">
        <v>33</v>
      </c>
      <c r="AX212" s="13" t="s">
        <v>84</v>
      </c>
      <c r="AY212" s="154" t="s">
        <v>139</v>
      </c>
    </row>
    <row r="213" spans="2:65" s="1" customFormat="1" ht="21.75" customHeight="1">
      <c r="B213" s="30"/>
      <c r="C213" s="131" t="s">
        <v>320</v>
      </c>
      <c r="D213" s="131" t="s">
        <v>141</v>
      </c>
      <c r="E213" s="132" t="s">
        <v>288</v>
      </c>
      <c r="F213" s="133" t="s">
        <v>289</v>
      </c>
      <c r="G213" s="134" t="s">
        <v>221</v>
      </c>
      <c r="H213" s="135">
        <v>4</v>
      </c>
      <c r="I213" s="136"/>
      <c r="J213" s="137">
        <f>ROUND(I213*H213,2)</f>
        <v>0</v>
      </c>
      <c r="K213" s="138"/>
      <c r="L213" s="30"/>
      <c r="M213" s="139" t="s">
        <v>1</v>
      </c>
      <c r="N213" s="140" t="s">
        <v>41</v>
      </c>
      <c r="P213" s="141">
        <f>O213*H213</f>
        <v>0</v>
      </c>
      <c r="Q213" s="141">
        <v>6.0000000000000002E-5</v>
      </c>
      <c r="R213" s="141">
        <f>Q213*H213</f>
        <v>2.4000000000000001E-4</v>
      </c>
      <c r="S213" s="141">
        <v>0</v>
      </c>
      <c r="T213" s="142">
        <f>S213*H213</f>
        <v>0</v>
      </c>
      <c r="AR213" s="143" t="s">
        <v>145</v>
      </c>
      <c r="AT213" s="143" t="s">
        <v>141</v>
      </c>
      <c r="AU213" s="143" t="s">
        <v>86</v>
      </c>
      <c r="AY213" s="15" t="s">
        <v>139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84</v>
      </c>
      <c r="BK213" s="144">
        <f>ROUND(I213*H213,2)</f>
        <v>0</v>
      </c>
      <c r="BL213" s="15" t="s">
        <v>145</v>
      </c>
      <c r="BM213" s="143" t="s">
        <v>290</v>
      </c>
    </row>
    <row r="214" spans="2:65" s="1" customFormat="1" ht="24.2" customHeight="1">
      <c r="B214" s="30"/>
      <c r="C214" s="131" t="s">
        <v>324</v>
      </c>
      <c r="D214" s="131" t="s">
        <v>141</v>
      </c>
      <c r="E214" s="132" t="s">
        <v>292</v>
      </c>
      <c r="F214" s="133" t="s">
        <v>293</v>
      </c>
      <c r="G214" s="134" t="s">
        <v>221</v>
      </c>
      <c r="H214" s="135">
        <v>4</v>
      </c>
      <c r="I214" s="136"/>
      <c r="J214" s="137">
        <f>ROUND(I214*H214,2)</f>
        <v>0</v>
      </c>
      <c r="K214" s="138"/>
      <c r="L214" s="30"/>
      <c r="M214" s="139" t="s">
        <v>1</v>
      </c>
      <c r="N214" s="140" t="s">
        <v>41</v>
      </c>
      <c r="P214" s="141">
        <f>O214*H214</f>
        <v>0</v>
      </c>
      <c r="Q214" s="141">
        <v>0.36965999999999999</v>
      </c>
      <c r="R214" s="141">
        <f>Q214*H214</f>
        <v>1.47864</v>
      </c>
      <c r="S214" s="141">
        <v>0</v>
      </c>
      <c r="T214" s="142">
        <f>S214*H214</f>
        <v>0</v>
      </c>
      <c r="AR214" s="143" t="s">
        <v>145</v>
      </c>
      <c r="AT214" s="143" t="s">
        <v>141</v>
      </c>
      <c r="AU214" s="143" t="s">
        <v>86</v>
      </c>
      <c r="AY214" s="15" t="s">
        <v>139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5" t="s">
        <v>84</v>
      </c>
      <c r="BK214" s="144">
        <f>ROUND(I214*H214,2)</f>
        <v>0</v>
      </c>
      <c r="BL214" s="15" t="s">
        <v>145</v>
      </c>
      <c r="BM214" s="143" t="s">
        <v>294</v>
      </c>
    </row>
    <row r="215" spans="2:65" s="1" customFormat="1" ht="37.9" customHeight="1">
      <c r="B215" s="30"/>
      <c r="C215" s="131" t="s">
        <v>329</v>
      </c>
      <c r="D215" s="131" t="s">
        <v>141</v>
      </c>
      <c r="E215" s="132" t="s">
        <v>296</v>
      </c>
      <c r="F215" s="133" t="s">
        <v>297</v>
      </c>
      <c r="G215" s="134" t="s">
        <v>144</v>
      </c>
      <c r="H215" s="135">
        <v>40</v>
      </c>
      <c r="I215" s="136"/>
      <c r="J215" s="137">
        <f>ROUND(I215*H215,2)</f>
        <v>0</v>
      </c>
      <c r="K215" s="138"/>
      <c r="L215" s="30"/>
      <c r="M215" s="139" t="s">
        <v>1</v>
      </c>
      <c r="N215" s="140" t="s">
        <v>41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145</v>
      </c>
      <c r="AT215" s="143" t="s">
        <v>141</v>
      </c>
      <c r="AU215" s="143" t="s">
        <v>86</v>
      </c>
      <c r="AY215" s="15" t="s">
        <v>139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5" t="s">
        <v>84</v>
      </c>
      <c r="BK215" s="144">
        <f>ROUND(I215*H215,2)</f>
        <v>0</v>
      </c>
      <c r="BL215" s="15" t="s">
        <v>145</v>
      </c>
      <c r="BM215" s="143" t="s">
        <v>571</v>
      </c>
    </row>
    <row r="216" spans="2:65" s="1" customFormat="1" ht="37.9" customHeight="1">
      <c r="B216" s="30"/>
      <c r="C216" s="131" t="s">
        <v>333</v>
      </c>
      <c r="D216" s="131" t="s">
        <v>141</v>
      </c>
      <c r="E216" s="132" t="s">
        <v>300</v>
      </c>
      <c r="F216" s="133" t="s">
        <v>301</v>
      </c>
      <c r="G216" s="134" t="s">
        <v>144</v>
      </c>
      <c r="H216" s="135">
        <v>40</v>
      </c>
      <c r="I216" s="136"/>
      <c r="J216" s="137">
        <f>ROUND(I216*H216,2)</f>
        <v>0</v>
      </c>
      <c r="K216" s="138"/>
      <c r="L216" s="30"/>
      <c r="M216" s="139" t="s">
        <v>1</v>
      </c>
      <c r="N216" s="140" t="s">
        <v>41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145</v>
      </c>
      <c r="AT216" s="143" t="s">
        <v>141</v>
      </c>
      <c r="AU216" s="143" t="s">
        <v>86</v>
      </c>
      <c r="AY216" s="15" t="s">
        <v>139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5" t="s">
        <v>84</v>
      </c>
      <c r="BK216" s="144">
        <f>ROUND(I216*H216,2)</f>
        <v>0</v>
      </c>
      <c r="BL216" s="15" t="s">
        <v>145</v>
      </c>
      <c r="BM216" s="143" t="s">
        <v>572</v>
      </c>
    </row>
    <row r="217" spans="2:65" s="1" customFormat="1" ht="33" customHeight="1">
      <c r="B217" s="30"/>
      <c r="C217" s="131" t="s">
        <v>339</v>
      </c>
      <c r="D217" s="131" t="s">
        <v>141</v>
      </c>
      <c r="E217" s="132" t="s">
        <v>304</v>
      </c>
      <c r="F217" s="133" t="s">
        <v>305</v>
      </c>
      <c r="G217" s="134" t="s">
        <v>144</v>
      </c>
      <c r="H217" s="135">
        <v>800</v>
      </c>
      <c r="I217" s="136"/>
      <c r="J217" s="137">
        <f>ROUND(I217*H217,2)</f>
        <v>0</v>
      </c>
      <c r="K217" s="138"/>
      <c r="L217" s="30"/>
      <c r="M217" s="139" t="s">
        <v>1</v>
      </c>
      <c r="N217" s="140" t="s">
        <v>41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145</v>
      </c>
      <c r="AT217" s="143" t="s">
        <v>141</v>
      </c>
      <c r="AU217" s="143" t="s">
        <v>86</v>
      </c>
      <c r="AY217" s="15" t="s">
        <v>139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5" t="s">
        <v>84</v>
      </c>
      <c r="BK217" s="144">
        <f>ROUND(I217*H217,2)</f>
        <v>0</v>
      </c>
      <c r="BL217" s="15" t="s">
        <v>145</v>
      </c>
      <c r="BM217" s="143" t="s">
        <v>573</v>
      </c>
    </row>
    <row r="218" spans="2:65" s="12" customFormat="1" ht="11.25">
      <c r="B218" s="145"/>
      <c r="D218" s="146" t="s">
        <v>147</v>
      </c>
      <c r="E218" s="147" t="s">
        <v>1</v>
      </c>
      <c r="F218" s="148" t="s">
        <v>574</v>
      </c>
      <c r="H218" s="149">
        <v>800</v>
      </c>
      <c r="I218" s="150"/>
      <c r="L218" s="145"/>
      <c r="M218" s="151"/>
      <c r="T218" s="152"/>
      <c r="AT218" s="147" t="s">
        <v>147</v>
      </c>
      <c r="AU218" s="147" t="s">
        <v>86</v>
      </c>
      <c r="AV218" s="12" t="s">
        <v>86</v>
      </c>
      <c r="AW218" s="12" t="s">
        <v>33</v>
      </c>
      <c r="AX218" s="12" t="s">
        <v>76</v>
      </c>
      <c r="AY218" s="147" t="s">
        <v>139</v>
      </c>
    </row>
    <row r="219" spans="2:65" s="13" customFormat="1" ht="11.25">
      <c r="B219" s="153"/>
      <c r="D219" s="146" t="s">
        <v>147</v>
      </c>
      <c r="E219" s="154" t="s">
        <v>1</v>
      </c>
      <c r="F219" s="155" t="s">
        <v>149</v>
      </c>
      <c r="H219" s="156">
        <v>800</v>
      </c>
      <c r="I219" s="157"/>
      <c r="L219" s="153"/>
      <c r="M219" s="158"/>
      <c r="T219" s="159"/>
      <c r="AT219" s="154" t="s">
        <v>147</v>
      </c>
      <c r="AU219" s="154" t="s">
        <v>86</v>
      </c>
      <c r="AV219" s="13" t="s">
        <v>145</v>
      </c>
      <c r="AW219" s="13" t="s">
        <v>33</v>
      </c>
      <c r="AX219" s="13" t="s">
        <v>84</v>
      </c>
      <c r="AY219" s="154" t="s">
        <v>139</v>
      </c>
    </row>
    <row r="220" spans="2:65" s="1" customFormat="1" ht="21.75" customHeight="1">
      <c r="B220" s="30"/>
      <c r="C220" s="131" t="s">
        <v>344</v>
      </c>
      <c r="D220" s="131" t="s">
        <v>141</v>
      </c>
      <c r="E220" s="132" t="s">
        <v>309</v>
      </c>
      <c r="F220" s="133" t="s">
        <v>310</v>
      </c>
      <c r="G220" s="134" t="s">
        <v>144</v>
      </c>
      <c r="H220" s="135">
        <v>351</v>
      </c>
      <c r="I220" s="136"/>
      <c r="J220" s="137">
        <f>ROUND(I220*H220,2)</f>
        <v>0</v>
      </c>
      <c r="K220" s="138"/>
      <c r="L220" s="30"/>
      <c r="M220" s="139" t="s">
        <v>1</v>
      </c>
      <c r="N220" s="140" t="s">
        <v>41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145</v>
      </c>
      <c r="AT220" s="143" t="s">
        <v>141</v>
      </c>
      <c r="AU220" s="143" t="s">
        <v>86</v>
      </c>
      <c r="AY220" s="15" t="s">
        <v>139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5" t="s">
        <v>84</v>
      </c>
      <c r="BK220" s="144">
        <f>ROUND(I220*H220,2)</f>
        <v>0</v>
      </c>
      <c r="BL220" s="15" t="s">
        <v>145</v>
      </c>
      <c r="BM220" s="143" t="s">
        <v>575</v>
      </c>
    </row>
    <row r="221" spans="2:65" s="12" customFormat="1" ht="11.25">
      <c r="B221" s="145"/>
      <c r="D221" s="146" t="s">
        <v>147</v>
      </c>
      <c r="E221" s="147" t="s">
        <v>1</v>
      </c>
      <c r="F221" s="148" t="s">
        <v>576</v>
      </c>
      <c r="H221" s="149">
        <v>351</v>
      </c>
      <c r="I221" s="150"/>
      <c r="L221" s="145"/>
      <c r="M221" s="151"/>
      <c r="T221" s="152"/>
      <c r="AT221" s="147" t="s">
        <v>147</v>
      </c>
      <c r="AU221" s="147" t="s">
        <v>86</v>
      </c>
      <c r="AV221" s="12" t="s">
        <v>86</v>
      </c>
      <c r="AW221" s="12" t="s">
        <v>33</v>
      </c>
      <c r="AX221" s="12" t="s">
        <v>76</v>
      </c>
      <c r="AY221" s="147" t="s">
        <v>139</v>
      </c>
    </row>
    <row r="222" spans="2:65" s="13" customFormat="1" ht="11.25">
      <c r="B222" s="153"/>
      <c r="D222" s="146" t="s">
        <v>147</v>
      </c>
      <c r="E222" s="154" t="s">
        <v>1</v>
      </c>
      <c r="F222" s="155" t="s">
        <v>149</v>
      </c>
      <c r="H222" s="156">
        <v>351</v>
      </c>
      <c r="I222" s="157"/>
      <c r="L222" s="153"/>
      <c r="M222" s="158"/>
      <c r="T222" s="159"/>
      <c r="AT222" s="154" t="s">
        <v>147</v>
      </c>
      <c r="AU222" s="154" t="s">
        <v>86</v>
      </c>
      <c r="AV222" s="13" t="s">
        <v>145</v>
      </c>
      <c r="AW222" s="13" t="s">
        <v>33</v>
      </c>
      <c r="AX222" s="13" t="s">
        <v>84</v>
      </c>
      <c r="AY222" s="154" t="s">
        <v>139</v>
      </c>
    </row>
    <row r="223" spans="2:65" s="1" customFormat="1" ht="21.75" customHeight="1">
      <c r="B223" s="30"/>
      <c r="C223" s="131" t="s">
        <v>348</v>
      </c>
      <c r="D223" s="131" t="s">
        <v>141</v>
      </c>
      <c r="E223" s="132" t="s">
        <v>325</v>
      </c>
      <c r="F223" s="133" t="s">
        <v>326</v>
      </c>
      <c r="G223" s="134" t="s">
        <v>144</v>
      </c>
      <c r="H223" s="135">
        <v>7020</v>
      </c>
      <c r="I223" s="136"/>
      <c r="J223" s="137">
        <f>ROUND(I223*H223,2)</f>
        <v>0</v>
      </c>
      <c r="K223" s="138"/>
      <c r="L223" s="30"/>
      <c r="M223" s="139" t="s">
        <v>1</v>
      </c>
      <c r="N223" s="140" t="s">
        <v>41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145</v>
      </c>
      <c r="AT223" s="143" t="s">
        <v>141</v>
      </c>
      <c r="AU223" s="143" t="s">
        <v>86</v>
      </c>
      <c r="AY223" s="15" t="s">
        <v>139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5" t="s">
        <v>84</v>
      </c>
      <c r="BK223" s="144">
        <f>ROUND(I223*H223,2)</f>
        <v>0</v>
      </c>
      <c r="BL223" s="15" t="s">
        <v>145</v>
      </c>
      <c r="BM223" s="143" t="s">
        <v>577</v>
      </c>
    </row>
    <row r="224" spans="2:65" s="12" customFormat="1" ht="11.25">
      <c r="B224" s="145"/>
      <c r="D224" s="146" t="s">
        <v>147</v>
      </c>
      <c r="E224" s="147" t="s">
        <v>1</v>
      </c>
      <c r="F224" s="148" t="s">
        <v>578</v>
      </c>
      <c r="H224" s="149">
        <v>7020</v>
      </c>
      <c r="I224" s="150"/>
      <c r="L224" s="145"/>
      <c r="M224" s="151"/>
      <c r="T224" s="152"/>
      <c r="AT224" s="147" t="s">
        <v>147</v>
      </c>
      <c r="AU224" s="147" t="s">
        <v>86</v>
      </c>
      <c r="AV224" s="12" t="s">
        <v>86</v>
      </c>
      <c r="AW224" s="12" t="s">
        <v>33</v>
      </c>
      <c r="AX224" s="12" t="s">
        <v>76</v>
      </c>
      <c r="AY224" s="147" t="s">
        <v>139</v>
      </c>
    </row>
    <row r="225" spans="2:65" s="13" customFormat="1" ht="11.25">
      <c r="B225" s="153"/>
      <c r="D225" s="146" t="s">
        <v>147</v>
      </c>
      <c r="E225" s="154" t="s">
        <v>1</v>
      </c>
      <c r="F225" s="155" t="s">
        <v>149</v>
      </c>
      <c r="H225" s="156">
        <v>7020</v>
      </c>
      <c r="I225" s="157"/>
      <c r="L225" s="153"/>
      <c r="M225" s="158"/>
      <c r="T225" s="159"/>
      <c r="AT225" s="154" t="s">
        <v>147</v>
      </c>
      <c r="AU225" s="154" t="s">
        <v>86</v>
      </c>
      <c r="AV225" s="13" t="s">
        <v>145</v>
      </c>
      <c r="AW225" s="13" t="s">
        <v>33</v>
      </c>
      <c r="AX225" s="13" t="s">
        <v>84</v>
      </c>
      <c r="AY225" s="154" t="s">
        <v>139</v>
      </c>
    </row>
    <row r="226" spans="2:65" s="1" customFormat="1" ht="21.75" customHeight="1">
      <c r="B226" s="30"/>
      <c r="C226" s="131" t="s">
        <v>353</v>
      </c>
      <c r="D226" s="131" t="s">
        <v>141</v>
      </c>
      <c r="E226" s="132" t="s">
        <v>330</v>
      </c>
      <c r="F226" s="133" t="s">
        <v>331</v>
      </c>
      <c r="G226" s="134" t="s">
        <v>144</v>
      </c>
      <c r="H226" s="135">
        <v>351</v>
      </c>
      <c r="I226" s="136"/>
      <c r="J226" s="137">
        <f>ROUND(I226*H226,2)</f>
        <v>0</v>
      </c>
      <c r="K226" s="138"/>
      <c r="L226" s="30"/>
      <c r="M226" s="139" t="s">
        <v>1</v>
      </c>
      <c r="N226" s="140" t="s">
        <v>41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145</v>
      </c>
      <c r="AT226" s="143" t="s">
        <v>141</v>
      </c>
      <c r="AU226" s="143" t="s">
        <v>86</v>
      </c>
      <c r="AY226" s="15" t="s">
        <v>139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5" t="s">
        <v>84</v>
      </c>
      <c r="BK226" s="144">
        <f>ROUND(I226*H226,2)</f>
        <v>0</v>
      </c>
      <c r="BL226" s="15" t="s">
        <v>145</v>
      </c>
      <c r="BM226" s="143" t="s">
        <v>579</v>
      </c>
    </row>
    <row r="227" spans="2:65" s="1" customFormat="1" ht="16.5" customHeight="1">
      <c r="B227" s="30"/>
      <c r="C227" s="131" t="s">
        <v>357</v>
      </c>
      <c r="D227" s="131" t="s">
        <v>141</v>
      </c>
      <c r="E227" s="132" t="s">
        <v>314</v>
      </c>
      <c r="F227" s="133" t="s">
        <v>315</v>
      </c>
      <c r="G227" s="134" t="s">
        <v>144</v>
      </c>
      <c r="H227" s="135">
        <v>135</v>
      </c>
      <c r="I227" s="136"/>
      <c r="J227" s="137">
        <f>ROUND(I227*H227,2)</f>
        <v>0</v>
      </c>
      <c r="K227" s="138"/>
      <c r="L227" s="30"/>
      <c r="M227" s="139" t="s">
        <v>1</v>
      </c>
      <c r="N227" s="140" t="s">
        <v>41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145</v>
      </c>
      <c r="AT227" s="143" t="s">
        <v>141</v>
      </c>
      <c r="AU227" s="143" t="s">
        <v>86</v>
      </c>
      <c r="AY227" s="15" t="s">
        <v>139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5" t="s">
        <v>84</v>
      </c>
      <c r="BK227" s="144">
        <f>ROUND(I227*H227,2)</f>
        <v>0</v>
      </c>
      <c r="BL227" s="15" t="s">
        <v>145</v>
      </c>
      <c r="BM227" s="143" t="s">
        <v>580</v>
      </c>
    </row>
    <row r="228" spans="2:65" s="1" customFormat="1" ht="29.25">
      <c r="B228" s="30"/>
      <c r="D228" s="146" t="s">
        <v>317</v>
      </c>
      <c r="F228" s="171" t="s">
        <v>318</v>
      </c>
      <c r="I228" s="172"/>
      <c r="L228" s="30"/>
      <c r="M228" s="173"/>
      <c r="T228" s="54"/>
      <c r="AT228" s="15" t="s">
        <v>317</v>
      </c>
      <c r="AU228" s="15" t="s">
        <v>86</v>
      </c>
    </row>
    <row r="229" spans="2:65" s="12" customFormat="1" ht="11.25">
      <c r="B229" s="145"/>
      <c r="D229" s="146" t="s">
        <v>147</v>
      </c>
      <c r="E229" s="147" t="s">
        <v>1</v>
      </c>
      <c r="F229" s="148" t="s">
        <v>581</v>
      </c>
      <c r="H229" s="149">
        <v>135</v>
      </c>
      <c r="I229" s="150"/>
      <c r="L229" s="145"/>
      <c r="M229" s="151"/>
      <c r="T229" s="152"/>
      <c r="AT229" s="147" t="s">
        <v>147</v>
      </c>
      <c r="AU229" s="147" t="s">
        <v>86</v>
      </c>
      <c r="AV229" s="12" t="s">
        <v>86</v>
      </c>
      <c r="AW229" s="12" t="s">
        <v>33</v>
      </c>
      <c r="AX229" s="12" t="s">
        <v>76</v>
      </c>
      <c r="AY229" s="147" t="s">
        <v>139</v>
      </c>
    </row>
    <row r="230" spans="2:65" s="13" customFormat="1" ht="11.25">
      <c r="B230" s="153"/>
      <c r="D230" s="146" t="s">
        <v>147</v>
      </c>
      <c r="E230" s="154" t="s">
        <v>1</v>
      </c>
      <c r="F230" s="155" t="s">
        <v>149</v>
      </c>
      <c r="H230" s="156">
        <v>135</v>
      </c>
      <c r="I230" s="157"/>
      <c r="L230" s="153"/>
      <c r="M230" s="158"/>
      <c r="T230" s="159"/>
      <c r="AT230" s="154" t="s">
        <v>147</v>
      </c>
      <c r="AU230" s="154" t="s">
        <v>86</v>
      </c>
      <c r="AV230" s="13" t="s">
        <v>145</v>
      </c>
      <c r="AW230" s="13" t="s">
        <v>33</v>
      </c>
      <c r="AX230" s="13" t="s">
        <v>84</v>
      </c>
      <c r="AY230" s="154" t="s">
        <v>139</v>
      </c>
    </row>
    <row r="231" spans="2:65" s="1" customFormat="1" ht="24.2" customHeight="1">
      <c r="B231" s="30"/>
      <c r="C231" s="160" t="s">
        <v>361</v>
      </c>
      <c r="D231" s="160" t="s">
        <v>225</v>
      </c>
      <c r="E231" s="161" t="s">
        <v>321</v>
      </c>
      <c r="F231" s="162" t="s">
        <v>322</v>
      </c>
      <c r="G231" s="163" t="s">
        <v>144</v>
      </c>
      <c r="H231" s="164">
        <v>135</v>
      </c>
      <c r="I231" s="165"/>
      <c r="J231" s="166">
        <f>ROUND(I231*H231,2)</f>
        <v>0</v>
      </c>
      <c r="K231" s="167"/>
      <c r="L231" s="168"/>
      <c r="M231" s="169" t="s">
        <v>1</v>
      </c>
      <c r="N231" s="170" t="s">
        <v>41</v>
      </c>
      <c r="P231" s="141">
        <f>O231*H231</f>
        <v>0</v>
      </c>
      <c r="Q231" s="141">
        <v>5.0000000000000001E-4</v>
      </c>
      <c r="R231" s="141">
        <f>Q231*H231</f>
        <v>6.7500000000000004E-2</v>
      </c>
      <c r="S231" s="141">
        <v>0</v>
      </c>
      <c r="T231" s="142">
        <f>S231*H231</f>
        <v>0</v>
      </c>
      <c r="AR231" s="143" t="s">
        <v>176</v>
      </c>
      <c r="AT231" s="143" t="s">
        <v>225</v>
      </c>
      <c r="AU231" s="143" t="s">
        <v>86</v>
      </c>
      <c r="AY231" s="15" t="s">
        <v>139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5" t="s">
        <v>84</v>
      </c>
      <c r="BK231" s="144">
        <f>ROUND(I231*H231,2)</f>
        <v>0</v>
      </c>
      <c r="BL231" s="15" t="s">
        <v>145</v>
      </c>
      <c r="BM231" s="143" t="s">
        <v>582</v>
      </c>
    </row>
    <row r="232" spans="2:65" s="1" customFormat="1" ht="33" customHeight="1">
      <c r="B232" s="30"/>
      <c r="C232" s="131" t="s">
        <v>365</v>
      </c>
      <c r="D232" s="131" t="s">
        <v>141</v>
      </c>
      <c r="E232" s="132" t="s">
        <v>334</v>
      </c>
      <c r="F232" s="133" t="s">
        <v>335</v>
      </c>
      <c r="G232" s="134" t="s">
        <v>144</v>
      </c>
      <c r="H232" s="135">
        <v>351</v>
      </c>
      <c r="I232" s="136"/>
      <c r="J232" s="137">
        <f>ROUND(I232*H232,2)</f>
        <v>0</v>
      </c>
      <c r="K232" s="138"/>
      <c r="L232" s="30"/>
      <c r="M232" s="139" t="s">
        <v>1</v>
      </c>
      <c r="N232" s="140" t="s">
        <v>41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145</v>
      </c>
      <c r="AT232" s="143" t="s">
        <v>141</v>
      </c>
      <c r="AU232" s="143" t="s">
        <v>86</v>
      </c>
      <c r="AY232" s="15" t="s">
        <v>139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5" t="s">
        <v>84</v>
      </c>
      <c r="BK232" s="144">
        <f>ROUND(I232*H232,2)</f>
        <v>0</v>
      </c>
      <c r="BL232" s="15" t="s">
        <v>145</v>
      </c>
      <c r="BM232" s="143" t="s">
        <v>583</v>
      </c>
    </row>
    <row r="233" spans="2:65" s="12" customFormat="1" ht="11.25">
      <c r="B233" s="145"/>
      <c r="D233" s="146" t="s">
        <v>147</v>
      </c>
      <c r="E233" s="147" t="s">
        <v>1</v>
      </c>
      <c r="F233" s="148" t="s">
        <v>584</v>
      </c>
      <c r="H233" s="149">
        <v>135</v>
      </c>
      <c r="I233" s="150"/>
      <c r="L233" s="145"/>
      <c r="M233" s="151"/>
      <c r="T233" s="152"/>
      <c r="AT233" s="147" t="s">
        <v>147</v>
      </c>
      <c r="AU233" s="147" t="s">
        <v>86</v>
      </c>
      <c r="AV233" s="12" t="s">
        <v>86</v>
      </c>
      <c r="AW233" s="12" t="s">
        <v>33</v>
      </c>
      <c r="AX233" s="12" t="s">
        <v>76</v>
      </c>
      <c r="AY233" s="147" t="s">
        <v>139</v>
      </c>
    </row>
    <row r="234" spans="2:65" s="12" customFormat="1" ht="22.5">
      <c r="B234" s="145"/>
      <c r="D234" s="146" t="s">
        <v>147</v>
      </c>
      <c r="E234" s="147" t="s">
        <v>1</v>
      </c>
      <c r="F234" s="148" t="s">
        <v>585</v>
      </c>
      <c r="H234" s="149">
        <v>216</v>
      </c>
      <c r="I234" s="150"/>
      <c r="L234" s="145"/>
      <c r="M234" s="151"/>
      <c r="T234" s="152"/>
      <c r="AT234" s="147" t="s">
        <v>147</v>
      </c>
      <c r="AU234" s="147" t="s">
        <v>86</v>
      </c>
      <c r="AV234" s="12" t="s">
        <v>86</v>
      </c>
      <c r="AW234" s="12" t="s">
        <v>33</v>
      </c>
      <c r="AX234" s="12" t="s">
        <v>76</v>
      </c>
      <c r="AY234" s="147" t="s">
        <v>139</v>
      </c>
    </row>
    <row r="235" spans="2:65" s="13" customFormat="1" ht="11.25">
      <c r="B235" s="153"/>
      <c r="D235" s="146" t="s">
        <v>147</v>
      </c>
      <c r="E235" s="154" t="s">
        <v>1</v>
      </c>
      <c r="F235" s="155" t="s">
        <v>149</v>
      </c>
      <c r="H235" s="156">
        <v>351</v>
      </c>
      <c r="I235" s="157"/>
      <c r="L235" s="153"/>
      <c r="M235" s="158"/>
      <c r="T235" s="159"/>
      <c r="AT235" s="154" t="s">
        <v>147</v>
      </c>
      <c r="AU235" s="154" t="s">
        <v>86</v>
      </c>
      <c r="AV235" s="13" t="s">
        <v>145</v>
      </c>
      <c r="AW235" s="13" t="s">
        <v>33</v>
      </c>
      <c r="AX235" s="13" t="s">
        <v>84</v>
      </c>
      <c r="AY235" s="154" t="s">
        <v>139</v>
      </c>
    </row>
    <row r="236" spans="2:65" s="1" customFormat="1" ht="33" customHeight="1">
      <c r="B236" s="30"/>
      <c r="C236" s="131" t="s">
        <v>371</v>
      </c>
      <c r="D236" s="131" t="s">
        <v>141</v>
      </c>
      <c r="E236" s="132" t="s">
        <v>340</v>
      </c>
      <c r="F236" s="133" t="s">
        <v>341</v>
      </c>
      <c r="G236" s="134" t="s">
        <v>144</v>
      </c>
      <c r="H236" s="135">
        <v>10530</v>
      </c>
      <c r="I236" s="136"/>
      <c r="J236" s="137">
        <f>ROUND(I236*H236,2)</f>
        <v>0</v>
      </c>
      <c r="K236" s="138"/>
      <c r="L236" s="30"/>
      <c r="M236" s="139" t="s">
        <v>1</v>
      </c>
      <c r="N236" s="140" t="s">
        <v>41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145</v>
      </c>
      <c r="AT236" s="143" t="s">
        <v>141</v>
      </c>
      <c r="AU236" s="143" t="s">
        <v>86</v>
      </c>
      <c r="AY236" s="15" t="s">
        <v>139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5" t="s">
        <v>84</v>
      </c>
      <c r="BK236" s="144">
        <f>ROUND(I236*H236,2)</f>
        <v>0</v>
      </c>
      <c r="BL236" s="15" t="s">
        <v>145</v>
      </c>
      <c r="BM236" s="143" t="s">
        <v>586</v>
      </c>
    </row>
    <row r="237" spans="2:65" s="12" customFormat="1" ht="11.25">
      <c r="B237" s="145"/>
      <c r="D237" s="146" t="s">
        <v>147</v>
      </c>
      <c r="E237" s="147" t="s">
        <v>1</v>
      </c>
      <c r="F237" s="148" t="s">
        <v>587</v>
      </c>
      <c r="H237" s="149">
        <v>10530</v>
      </c>
      <c r="I237" s="150"/>
      <c r="L237" s="145"/>
      <c r="M237" s="151"/>
      <c r="T237" s="152"/>
      <c r="AT237" s="147" t="s">
        <v>147</v>
      </c>
      <c r="AU237" s="147" t="s">
        <v>86</v>
      </c>
      <c r="AV237" s="12" t="s">
        <v>86</v>
      </c>
      <c r="AW237" s="12" t="s">
        <v>33</v>
      </c>
      <c r="AX237" s="12" t="s">
        <v>76</v>
      </c>
      <c r="AY237" s="147" t="s">
        <v>139</v>
      </c>
    </row>
    <row r="238" spans="2:65" s="13" customFormat="1" ht="11.25">
      <c r="B238" s="153"/>
      <c r="D238" s="146" t="s">
        <v>147</v>
      </c>
      <c r="E238" s="154" t="s">
        <v>1</v>
      </c>
      <c r="F238" s="155" t="s">
        <v>149</v>
      </c>
      <c r="H238" s="156">
        <v>10530</v>
      </c>
      <c r="I238" s="157"/>
      <c r="L238" s="153"/>
      <c r="M238" s="158"/>
      <c r="T238" s="159"/>
      <c r="AT238" s="154" t="s">
        <v>147</v>
      </c>
      <c r="AU238" s="154" t="s">
        <v>86</v>
      </c>
      <c r="AV238" s="13" t="s">
        <v>145</v>
      </c>
      <c r="AW238" s="13" t="s">
        <v>33</v>
      </c>
      <c r="AX238" s="13" t="s">
        <v>84</v>
      </c>
      <c r="AY238" s="154" t="s">
        <v>139</v>
      </c>
    </row>
    <row r="239" spans="2:65" s="1" customFormat="1" ht="37.9" customHeight="1">
      <c r="B239" s="30"/>
      <c r="C239" s="131" t="s">
        <v>375</v>
      </c>
      <c r="D239" s="131" t="s">
        <v>141</v>
      </c>
      <c r="E239" s="132" t="s">
        <v>345</v>
      </c>
      <c r="F239" s="133" t="s">
        <v>346</v>
      </c>
      <c r="G239" s="134" t="s">
        <v>144</v>
      </c>
      <c r="H239" s="135">
        <v>351</v>
      </c>
      <c r="I239" s="136"/>
      <c r="J239" s="137">
        <f>ROUND(I239*H239,2)</f>
        <v>0</v>
      </c>
      <c r="K239" s="138"/>
      <c r="L239" s="30"/>
      <c r="M239" s="139" t="s">
        <v>1</v>
      </c>
      <c r="N239" s="140" t="s">
        <v>41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145</v>
      </c>
      <c r="AT239" s="143" t="s">
        <v>141</v>
      </c>
      <c r="AU239" s="143" t="s">
        <v>86</v>
      </c>
      <c r="AY239" s="15" t="s">
        <v>139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5" t="s">
        <v>84</v>
      </c>
      <c r="BK239" s="144">
        <f>ROUND(I239*H239,2)</f>
        <v>0</v>
      </c>
      <c r="BL239" s="15" t="s">
        <v>145</v>
      </c>
      <c r="BM239" s="143" t="s">
        <v>588</v>
      </c>
    </row>
    <row r="240" spans="2:65" s="1" customFormat="1" ht="21.75" customHeight="1">
      <c r="B240" s="30"/>
      <c r="C240" s="160" t="s">
        <v>380</v>
      </c>
      <c r="D240" s="160" t="s">
        <v>225</v>
      </c>
      <c r="E240" s="161" t="s">
        <v>349</v>
      </c>
      <c r="F240" s="162" t="s">
        <v>350</v>
      </c>
      <c r="G240" s="163" t="s">
        <v>221</v>
      </c>
      <c r="H240" s="164">
        <v>4</v>
      </c>
      <c r="I240" s="165"/>
      <c r="J240" s="166">
        <f>ROUND(I240*H240,2)</f>
        <v>0</v>
      </c>
      <c r="K240" s="167"/>
      <c r="L240" s="168"/>
      <c r="M240" s="169" t="s">
        <v>1</v>
      </c>
      <c r="N240" s="170" t="s">
        <v>41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176</v>
      </c>
      <c r="AT240" s="143" t="s">
        <v>225</v>
      </c>
      <c r="AU240" s="143" t="s">
        <v>86</v>
      </c>
      <c r="AY240" s="15" t="s">
        <v>139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5" t="s">
        <v>84</v>
      </c>
      <c r="BK240" s="144">
        <f>ROUND(I240*H240,2)</f>
        <v>0</v>
      </c>
      <c r="BL240" s="15" t="s">
        <v>145</v>
      </c>
      <c r="BM240" s="143" t="s">
        <v>589</v>
      </c>
    </row>
    <row r="241" spans="2:65" s="1" customFormat="1" ht="19.5">
      <c r="B241" s="30"/>
      <c r="D241" s="146" t="s">
        <v>317</v>
      </c>
      <c r="F241" s="171" t="s">
        <v>590</v>
      </c>
      <c r="I241" s="172"/>
      <c r="L241" s="30"/>
      <c r="M241" s="173"/>
      <c r="T241" s="54"/>
      <c r="AT241" s="15" t="s">
        <v>317</v>
      </c>
      <c r="AU241" s="15" t="s">
        <v>86</v>
      </c>
    </row>
    <row r="242" spans="2:65" s="1" customFormat="1" ht="24.2" customHeight="1">
      <c r="B242" s="30"/>
      <c r="C242" s="131" t="s">
        <v>385</v>
      </c>
      <c r="D242" s="131" t="s">
        <v>141</v>
      </c>
      <c r="E242" s="132" t="s">
        <v>354</v>
      </c>
      <c r="F242" s="133" t="s">
        <v>355</v>
      </c>
      <c r="G242" s="134" t="s">
        <v>144</v>
      </c>
      <c r="H242" s="135">
        <v>81</v>
      </c>
      <c r="I242" s="136"/>
      <c r="J242" s="137">
        <f>ROUND(I242*H242,2)</f>
        <v>0</v>
      </c>
      <c r="K242" s="138"/>
      <c r="L242" s="30"/>
      <c r="M242" s="139" t="s">
        <v>1</v>
      </c>
      <c r="N242" s="140" t="s">
        <v>41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145</v>
      </c>
      <c r="AT242" s="143" t="s">
        <v>141</v>
      </c>
      <c r="AU242" s="143" t="s">
        <v>86</v>
      </c>
      <c r="AY242" s="15" t="s">
        <v>139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5" t="s">
        <v>84</v>
      </c>
      <c r="BK242" s="144">
        <f>ROUND(I242*H242,2)</f>
        <v>0</v>
      </c>
      <c r="BL242" s="15" t="s">
        <v>145</v>
      </c>
      <c r="BM242" s="143" t="s">
        <v>591</v>
      </c>
    </row>
    <row r="243" spans="2:65" s="1" customFormat="1" ht="24.2" customHeight="1">
      <c r="B243" s="30"/>
      <c r="C243" s="131" t="s">
        <v>390</v>
      </c>
      <c r="D243" s="131" t="s">
        <v>141</v>
      </c>
      <c r="E243" s="132" t="s">
        <v>358</v>
      </c>
      <c r="F243" s="133" t="s">
        <v>359</v>
      </c>
      <c r="G243" s="134" t="s">
        <v>144</v>
      </c>
      <c r="H243" s="135">
        <v>135</v>
      </c>
      <c r="I243" s="136"/>
      <c r="J243" s="137">
        <f>ROUND(I243*H243,2)</f>
        <v>0</v>
      </c>
      <c r="K243" s="138"/>
      <c r="L243" s="30"/>
      <c r="M243" s="139" t="s">
        <v>1</v>
      </c>
      <c r="N243" s="140" t="s">
        <v>41</v>
      </c>
      <c r="P243" s="141">
        <f>O243*H243</f>
        <v>0</v>
      </c>
      <c r="Q243" s="141">
        <v>3.8850000000000003E-2</v>
      </c>
      <c r="R243" s="141">
        <f>Q243*H243</f>
        <v>5.2447500000000007</v>
      </c>
      <c r="S243" s="141">
        <v>0</v>
      </c>
      <c r="T243" s="142">
        <f>S243*H243</f>
        <v>0</v>
      </c>
      <c r="AR243" s="143" t="s">
        <v>145</v>
      </c>
      <c r="AT243" s="143" t="s">
        <v>141</v>
      </c>
      <c r="AU243" s="143" t="s">
        <v>86</v>
      </c>
      <c r="AY243" s="15" t="s">
        <v>139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5" t="s">
        <v>84</v>
      </c>
      <c r="BK243" s="144">
        <f>ROUND(I243*H243,2)</f>
        <v>0</v>
      </c>
      <c r="BL243" s="15" t="s">
        <v>145</v>
      </c>
      <c r="BM243" s="143" t="s">
        <v>360</v>
      </c>
    </row>
    <row r="244" spans="2:65" s="1" customFormat="1" ht="24.2" customHeight="1">
      <c r="B244" s="30"/>
      <c r="C244" s="131" t="s">
        <v>394</v>
      </c>
      <c r="D244" s="131" t="s">
        <v>141</v>
      </c>
      <c r="E244" s="132" t="s">
        <v>362</v>
      </c>
      <c r="F244" s="133" t="s">
        <v>363</v>
      </c>
      <c r="G244" s="134" t="s">
        <v>144</v>
      </c>
      <c r="H244" s="135">
        <v>60</v>
      </c>
      <c r="I244" s="136"/>
      <c r="J244" s="137">
        <f>ROUND(I244*H244,2)</f>
        <v>0</v>
      </c>
      <c r="K244" s="138"/>
      <c r="L244" s="30"/>
      <c r="M244" s="139" t="s">
        <v>1</v>
      </c>
      <c r="N244" s="140" t="s">
        <v>41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145</v>
      </c>
      <c r="AT244" s="143" t="s">
        <v>141</v>
      </c>
      <c r="AU244" s="143" t="s">
        <v>86</v>
      </c>
      <c r="AY244" s="15" t="s">
        <v>139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5" t="s">
        <v>84</v>
      </c>
      <c r="BK244" s="144">
        <f>ROUND(I244*H244,2)</f>
        <v>0</v>
      </c>
      <c r="BL244" s="15" t="s">
        <v>145</v>
      </c>
      <c r="BM244" s="143" t="s">
        <v>364</v>
      </c>
    </row>
    <row r="245" spans="2:65" s="1" customFormat="1" ht="24.2" customHeight="1">
      <c r="B245" s="30"/>
      <c r="C245" s="131" t="s">
        <v>400</v>
      </c>
      <c r="D245" s="131" t="s">
        <v>141</v>
      </c>
      <c r="E245" s="132" t="s">
        <v>366</v>
      </c>
      <c r="F245" s="133" t="s">
        <v>367</v>
      </c>
      <c r="G245" s="134" t="s">
        <v>144</v>
      </c>
      <c r="H245" s="135">
        <v>135</v>
      </c>
      <c r="I245" s="136"/>
      <c r="J245" s="137">
        <f>ROUND(I245*H245,2)</f>
        <v>0</v>
      </c>
      <c r="K245" s="138"/>
      <c r="L245" s="30"/>
      <c r="M245" s="139" t="s">
        <v>1</v>
      </c>
      <c r="N245" s="140" t="s">
        <v>41</v>
      </c>
      <c r="P245" s="141">
        <f>O245*H245</f>
        <v>0</v>
      </c>
      <c r="Q245" s="141">
        <v>1.0924299999999999E-3</v>
      </c>
      <c r="R245" s="141">
        <f>Q245*H245</f>
        <v>0.14747805</v>
      </c>
      <c r="S245" s="141">
        <v>0</v>
      </c>
      <c r="T245" s="142">
        <f>S245*H245</f>
        <v>0</v>
      </c>
      <c r="AR245" s="143" t="s">
        <v>145</v>
      </c>
      <c r="AT245" s="143" t="s">
        <v>141</v>
      </c>
      <c r="AU245" s="143" t="s">
        <v>86</v>
      </c>
      <c r="AY245" s="15" t="s">
        <v>139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5" t="s">
        <v>84</v>
      </c>
      <c r="BK245" s="144">
        <f>ROUND(I245*H245,2)</f>
        <v>0</v>
      </c>
      <c r="BL245" s="15" t="s">
        <v>145</v>
      </c>
      <c r="BM245" s="143" t="s">
        <v>592</v>
      </c>
    </row>
    <row r="246" spans="2:65" s="11" customFormat="1" ht="22.9" customHeight="1">
      <c r="B246" s="119"/>
      <c r="D246" s="120" t="s">
        <v>75</v>
      </c>
      <c r="E246" s="129" t="s">
        <v>369</v>
      </c>
      <c r="F246" s="129" t="s">
        <v>370</v>
      </c>
      <c r="I246" s="122"/>
      <c r="J246" s="130">
        <f>BK246</f>
        <v>0</v>
      </c>
      <c r="L246" s="119"/>
      <c r="M246" s="124"/>
      <c r="P246" s="125">
        <f>SUM(P247:P256)</f>
        <v>0</v>
      </c>
      <c r="R246" s="125">
        <f>SUM(R247:R256)</f>
        <v>0</v>
      </c>
      <c r="T246" s="126">
        <f>SUM(T247:T256)</f>
        <v>0</v>
      </c>
      <c r="AR246" s="120" t="s">
        <v>84</v>
      </c>
      <c r="AT246" s="127" t="s">
        <v>75</v>
      </c>
      <c r="AU246" s="127" t="s">
        <v>84</v>
      </c>
      <c r="AY246" s="120" t="s">
        <v>139</v>
      </c>
      <c r="BK246" s="128">
        <f>SUM(BK247:BK256)</f>
        <v>0</v>
      </c>
    </row>
    <row r="247" spans="2:65" s="1" customFormat="1" ht="24.2" customHeight="1">
      <c r="B247" s="30"/>
      <c r="C247" s="131" t="s">
        <v>404</v>
      </c>
      <c r="D247" s="131" t="s">
        <v>141</v>
      </c>
      <c r="E247" s="132" t="s">
        <v>372</v>
      </c>
      <c r="F247" s="133" t="s">
        <v>373</v>
      </c>
      <c r="G247" s="134" t="s">
        <v>189</v>
      </c>
      <c r="H247" s="135">
        <v>115.398</v>
      </c>
      <c r="I247" s="136"/>
      <c r="J247" s="137">
        <f>ROUND(I247*H247,2)</f>
        <v>0</v>
      </c>
      <c r="K247" s="138"/>
      <c r="L247" s="30"/>
      <c r="M247" s="139" t="s">
        <v>1</v>
      </c>
      <c r="N247" s="140" t="s">
        <v>41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145</v>
      </c>
      <c r="AT247" s="143" t="s">
        <v>141</v>
      </c>
      <c r="AU247" s="143" t="s">
        <v>86</v>
      </c>
      <c r="AY247" s="15" t="s">
        <v>139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5" t="s">
        <v>84</v>
      </c>
      <c r="BK247" s="144">
        <f>ROUND(I247*H247,2)</f>
        <v>0</v>
      </c>
      <c r="BL247" s="15" t="s">
        <v>145</v>
      </c>
      <c r="BM247" s="143" t="s">
        <v>374</v>
      </c>
    </row>
    <row r="248" spans="2:65" s="1" customFormat="1" ht="24.2" customHeight="1">
      <c r="B248" s="30"/>
      <c r="C248" s="131" t="s">
        <v>593</v>
      </c>
      <c r="D248" s="131" t="s">
        <v>141</v>
      </c>
      <c r="E248" s="132" t="s">
        <v>376</v>
      </c>
      <c r="F248" s="133" t="s">
        <v>377</v>
      </c>
      <c r="G248" s="134" t="s">
        <v>189</v>
      </c>
      <c r="H248" s="135">
        <v>8603.76</v>
      </c>
      <c r="I248" s="136"/>
      <c r="J248" s="137">
        <f>ROUND(I248*H248,2)</f>
        <v>0</v>
      </c>
      <c r="K248" s="138"/>
      <c r="L248" s="30"/>
      <c r="M248" s="139" t="s">
        <v>1</v>
      </c>
      <c r="N248" s="140" t="s">
        <v>41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145</v>
      </c>
      <c r="AT248" s="143" t="s">
        <v>141</v>
      </c>
      <c r="AU248" s="143" t="s">
        <v>86</v>
      </c>
      <c r="AY248" s="15" t="s">
        <v>139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5" t="s">
        <v>84</v>
      </c>
      <c r="BK248" s="144">
        <f>ROUND(I248*H248,2)</f>
        <v>0</v>
      </c>
      <c r="BL248" s="15" t="s">
        <v>145</v>
      </c>
      <c r="BM248" s="143" t="s">
        <v>378</v>
      </c>
    </row>
    <row r="249" spans="2:65" s="12" customFormat="1" ht="11.25">
      <c r="B249" s="145"/>
      <c r="D249" s="146" t="s">
        <v>147</v>
      </c>
      <c r="E249" s="147" t="s">
        <v>1</v>
      </c>
      <c r="F249" s="148" t="s">
        <v>594</v>
      </c>
      <c r="H249" s="149">
        <v>8603.76</v>
      </c>
      <c r="I249" s="150"/>
      <c r="L249" s="145"/>
      <c r="M249" s="151"/>
      <c r="T249" s="152"/>
      <c r="AT249" s="147" t="s">
        <v>147</v>
      </c>
      <c r="AU249" s="147" t="s">
        <v>86</v>
      </c>
      <c r="AV249" s="12" t="s">
        <v>86</v>
      </c>
      <c r="AW249" s="12" t="s">
        <v>33</v>
      </c>
      <c r="AX249" s="12" t="s">
        <v>76</v>
      </c>
      <c r="AY249" s="147" t="s">
        <v>139</v>
      </c>
    </row>
    <row r="250" spans="2:65" s="13" customFormat="1" ht="11.25">
      <c r="B250" s="153"/>
      <c r="D250" s="146" t="s">
        <v>147</v>
      </c>
      <c r="E250" s="154" t="s">
        <v>1</v>
      </c>
      <c r="F250" s="155" t="s">
        <v>149</v>
      </c>
      <c r="H250" s="156">
        <v>8603.76</v>
      </c>
      <c r="I250" s="157"/>
      <c r="L250" s="153"/>
      <c r="M250" s="158"/>
      <c r="T250" s="159"/>
      <c r="AT250" s="154" t="s">
        <v>147</v>
      </c>
      <c r="AU250" s="154" t="s">
        <v>86</v>
      </c>
      <c r="AV250" s="13" t="s">
        <v>145</v>
      </c>
      <c r="AW250" s="13" t="s">
        <v>33</v>
      </c>
      <c r="AX250" s="13" t="s">
        <v>84</v>
      </c>
      <c r="AY250" s="154" t="s">
        <v>139</v>
      </c>
    </row>
    <row r="251" spans="2:65" s="1" customFormat="1" ht="33" customHeight="1">
      <c r="B251" s="30"/>
      <c r="C251" s="131" t="s">
        <v>595</v>
      </c>
      <c r="D251" s="131" t="s">
        <v>141</v>
      </c>
      <c r="E251" s="132" t="s">
        <v>381</v>
      </c>
      <c r="F251" s="133" t="s">
        <v>382</v>
      </c>
      <c r="G251" s="134" t="s">
        <v>189</v>
      </c>
      <c r="H251" s="135">
        <v>6.8040000000000003</v>
      </c>
      <c r="I251" s="136"/>
      <c r="J251" s="137">
        <f>ROUND(I251*H251,2)</f>
        <v>0</v>
      </c>
      <c r="K251" s="138"/>
      <c r="L251" s="30"/>
      <c r="M251" s="139" t="s">
        <v>1</v>
      </c>
      <c r="N251" s="140" t="s">
        <v>41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145</v>
      </c>
      <c r="AT251" s="143" t="s">
        <v>141</v>
      </c>
      <c r="AU251" s="143" t="s">
        <v>86</v>
      </c>
      <c r="AY251" s="15" t="s">
        <v>139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5" t="s">
        <v>84</v>
      </c>
      <c r="BK251" s="144">
        <f>ROUND(I251*H251,2)</f>
        <v>0</v>
      </c>
      <c r="BL251" s="15" t="s">
        <v>145</v>
      </c>
      <c r="BM251" s="143" t="s">
        <v>383</v>
      </c>
    </row>
    <row r="252" spans="2:65" s="1" customFormat="1" ht="37.9" customHeight="1">
      <c r="B252" s="30"/>
      <c r="C252" s="131" t="s">
        <v>596</v>
      </c>
      <c r="D252" s="131" t="s">
        <v>141</v>
      </c>
      <c r="E252" s="132" t="s">
        <v>386</v>
      </c>
      <c r="F252" s="133" t="s">
        <v>387</v>
      </c>
      <c r="G252" s="134" t="s">
        <v>189</v>
      </c>
      <c r="H252" s="135">
        <v>35.159999999999997</v>
      </c>
      <c r="I252" s="136"/>
      <c r="J252" s="137">
        <f>ROUND(I252*H252,2)</f>
        <v>0</v>
      </c>
      <c r="K252" s="138"/>
      <c r="L252" s="30"/>
      <c r="M252" s="139" t="s">
        <v>1</v>
      </c>
      <c r="N252" s="140" t="s">
        <v>41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145</v>
      </c>
      <c r="AT252" s="143" t="s">
        <v>141</v>
      </c>
      <c r="AU252" s="143" t="s">
        <v>86</v>
      </c>
      <c r="AY252" s="15" t="s">
        <v>139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5" t="s">
        <v>84</v>
      </c>
      <c r="BK252" s="144">
        <f>ROUND(I252*H252,2)</f>
        <v>0</v>
      </c>
      <c r="BL252" s="15" t="s">
        <v>145</v>
      </c>
      <c r="BM252" s="143" t="s">
        <v>388</v>
      </c>
    </row>
    <row r="253" spans="2:65" s="12" customFormat="1" ht="11.25">
      <c r="B253" s="145"/>
      <c r="D253" s="146" t="s">
        <v>147</v>
      </c>
      <c r="E253" s="147" t="s">
        <v>1</v>
      </c>
      <c r="F253" s="148" t="s">
        <v>597</v>
      </c>
      <c r="H253" s="149">
        <v>35.159999999999997</v>
      </c>
      <c r="I253" s="150"/>
      <c r="L253" s="145"/>
      <c r="M253" s="151"/>
      <c r="T253" s="152"/>
      <c r="AT253" s="147" t="s">
        <v>147</v>
      </c>
      <c r="AU253" s="147" t="s">
        <v>86</v>
      </c>
      <c r="AV253" s="12" t="s">
        <v>86</v>
      </c>
      <c r="AW253" s="12" t="s">
        <v>33</v>
      </c>
      <c r="AX253" s="12" t="s">
        <v>76</v>
      </c>
      <c r="AY253" s="147" t="s">
        <v>139</v>
      </c>
    </row>
    <row r="254" spans="2:65" s="13" customFormat="1" ht="11.25">
      <c r="B254" s="153"/>
      <c r="D254" s="146" t="s">
        <v>147</v>
      </c>
      <c r="E254" s="154" t="s">
        <v>1</v>
      </c>
      <c r="F254" s="155" t="s">
        <v>149</v>
      </c>
      <c r="H254" s="156">
        <v>35.159999999999997</v>
      </c>
      <c r="I254" s="157"/>
      <c r="L254" s="153"/>
      <c r="M254" s="158"/>
      <c r="T254" s="159"/>
      <c r="AT254" s="154" t="s">
        <v>147</v>
      </c>
      <c r="AU254" s="154" t="s">
        <v>86</v>
      </c>
      <c r="AV254" s="13" t="s">
        <v>145</v>
      </c>
      <c r="AW254" s="13" t="s">
        <v>33</v>
      </c>
      <c r="AX254" s="13" t="s">
        <v>84</v>
      </c>
      <c r="AY254" s="154" t="s">
        <v>139</v>
      </c>
    </row>
    <row r="255" spans="2:65" s="1" customFormat="1" ht="21.75" customHeight="1">
      <c r="B255" s="30"/>
      <c r="C255" s="131" t="s">
        <v>598</v>
      </c>
      <c r="D255" s="131" t="s">
        <v>141</v>
      </c>
      <c r="E255" s="132" t="s">
        <v>391</v>
      </c>
      <c r="F255" s="133" t="s">
        <v>392</v>
      </c>
      <c r="G255" s="134" t="s">
        <v>221</v>
      </c>
      <c r="H255" s="135">
        <v>47</v>
      </c>
      <c r="I255" s="136"/>
      <c r="J255" s="137">
        <f>ROUND(I255*H255,2)</f>
        <v>0</v>
      </c>
      <c r="K255" s="138"/>
      <c r="L255" s="30"/>
      <c r="M255" s="139" t="s">
        <v>1</v>
      </c>
      <c r="N255" s="140" t="s">
        <v>41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145</v>
      </c>
      <c r="AT255" s="143" t="s">
        <v>141</v>
      </c>
      <c r="AU255" s="143" t="s">
        <v>86</v>
      </c>
      <c r="AY255" s="15" t="s">
        <v>139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5" t="s">
        <v>84</v>
      </c>
      <c r="BK255" s="144">
        <f>ROUND(I255*H255,2)</f>
        <v>0</v>
      </c>
      <c r="BL255" s="15" t="s">
        <v>145</v>
      </c>
      <c r="BM255" s="143" t="s">
        <v>599</v>
      </c>
    </row>
    <row r="256" spans="2:65" s="1" customFormat="1" ht="16.5" customHeight="1">
      <c r="B256" s="30"/>
      <c r="C256" s="131" t="s">
        <v>600</v>
      </c>
      <c r="D256" s="131" t="s">
        <v>141</v>
      </c>
      <c r="E256" s="132" t="s">
        <v>395</v>
      </c>
      <c r="F256" s="133" t="s">
        <v>396</v>
      </c>
      <c r="G256" s="134" t="s">
        <v>189</v>
      </c>
      <c r="H256" s="135">
        <v>115.398</v>
      </c>
      <c r="I256" s="136"/>
      <c r="J256" s="137">
        <f>ROUND(I256*H256,2)</f>
        <v>0</v>
      </c>
      <c r="K256" s="138"/>
      <c r="L256" s="30"/>
      <c r="M256" s="139" t="s">
        <v>1</v>
      </c>
      <c r="N256" s="140" t="s">
        <v>41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145</v>
      </c>
      <c r="AT256" s="143" t="s">
        <v>141</v>
      </c>
      <c r="AU256" s="143" t="s">
        <v>86</v>
      </c>
      <c r="AY256" s="15" t="s">
        <v>139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5" t="s">
        <v>84</v>
      </c>
      <c r="BK256" s="144">
        <f>ROUND(I256*H256,2)</f>
        <v>0</v>
      </c>
      <c r="BL256" s="15" t="s">
        <v>145</v>
      </c>
      <c r="BM256" s="143" t="s">
        <v>601</v>
      </c>
    </row>
    <row r="257" spans="2:65" s="11" customFormat="1" ht="22.9" customHeight="1">
      <c r="B257" s="119"/>
      <c r="D257" s="120" t="s">
        <v>75</v>
      </c>
      <c r="E257" s="129" t="s">
        <v>398</v>
      </c>
      <c r="F257" s="129" t="s">
        <v>399</v>
      </c>
      <c r="I257" s="122"/>
      <c r="J257" s="130">
        <f>BK257</f>
        <v>0</v>
      </c>
      <c r="L257" s="119"/>
      <c r="M257" s="124"/>
      <c r="P257" s="125">
        <f>SUM(P258:P259)</f>
        <v>0</v>
      </c>
      <c r="R257" s="125">
        <f>SUM(R258:R259)</f>
        <v>0</v>
      </c>
      <c r="T257" s="126">
        <f>SUM(T258:T259)</f>
        <v>0</v>
      </c>
      <c r="AR257" s="120" t="s">
        <v>84</v>
      </c>
      <c r="AT257" s="127" t="s">
        <v>75</v>
      </c>
      <c r="AU257" s="127" t="s">
        <v>84</v>
      </c>
      <c r="AY257" s="120" t="s">
        <v>139</v>
      </c>
      <c r="BK257" s="128">
        <f>SUM(BK258:BK259)</f>
        <v>0</v>
      </c>
    </row>
    <row r="258" spans="2:65" s="1" customFormat="1" ht="24.2" customHeight="1">
      <c r="B258" s="30"/>
      <c r="C258" s="131" t="s">
        <v>602</v>
      </c>
      <c r="D258" s="131" t="s">
        <v>141</v>
      </c>
      <c r="E258" s="132" t="s">
        <v>401</v>
      </c>
      <c r="F258" s="133" t="s">
        <v>402</v>
      </c>
      <c r="G258" s="134" t="s">
        <v>189</v>
      </c>
      <c r="H258" s="135">
        <v>104.645</v>
      </c>
      <c r="I258" s="136"/>
      <c r="J258" s="137">
        <f>ROUND(I258*H258,2)</f>
        <v>0</v>
      </c>
      <c r="K258" s="138"/>
      <c r="L258" s="30"/>
      <c r="M258" s="139" t="s">
        <v>1</v>
      </c>
      <c r="N258" s="140" t="s">
        <v>41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145</v>
      </c>
      <c r="AT258" s="143" t="s">
        <v>141</v>
      </c>
      <c r="AU258" s="143" t="s">
        <v>86</v>
      </c>
      <c r="AY258" s="15" t="s">
        <v>139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5" t="s">
        <v>84</v>
      </c>
      <c r="BK258" s="144">
        <f>ROUND(I258*H258,2)</f>
        <v>0</v>
      </c>
      <c r="BL258" s="15" t="s">
        <v>145</v>
      </c>
      <c r="BM258" s="143" t="s">
        <v>403</v>
      </c>
    </row>
    <row r="259" spans="2:65" s="1" customFormat="1" ht="33" customHeight="1">
      <c r="B259" s="30"/>
      <c r="C259" s="131" t="s">
        <v>603</v>
      </c>
      <c r="D259" s="131" t="s">
        <v>141</v>
      </c>
      <c r="E259" s="132" t="s">
        <v>405</v>
      </c>
      <c r="F259" s="133" t="s">
        <v>406</v>
      </c>
      <c r="G259" s="134" t="s">
        <v>189</v>
      </c>
      <c r="H259" s="135">
        <v>104.645</v>
      </c>
      <c r="I259" s="136"/>
      <c r="J259" s="137">
        <f>ROUND(I259*H259,2)</f>
        <v>0</v>
      </c>
      <c r="K259" s="138"/>
      <c r="L259" s="30"/>
      <c r="M259" s="178" t="s">
        <v>1</v>
      </c>
      <c r="N259" s="179" t="s">
        <v>41</v>
      </c>
      <c r="O259" s="180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AR259" s="143" t="s">
        <v>145</v>
      </c>
      <c r="AT259" s="143" t="s">
        <v>141</v>
      </c>
      <c r="AU259" s="143" t="s">
        <v>86</v>
      </c>
      <c r="AY259" s="15" t="s">
        <v>139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5" t="s">
        <v>84</v>
      </c>
      <c r="BK259" s="144">
        <f>ROUND(I259*H259,2)</f>
        <v>0</v>
      </c>
      <c r="BL259" s="15" t="s">
        <v>145</v>
      </c>
      <c r="BM259" s="143" t="s">
        <v>407</v>
      </c>
    </row>
    <row r="260" spans="2:65" s="1" customFormat="1" ht="6.95" customHeight="1">
      <c r="B260" s="42"/>
      <c r="C260" s="43"/>
      <c r="D260" s="43"/>
      <c r="E260" s="43"/>
      <c r="F260" s="43"/>
      <c r="G260" s="43"/>
      <c r="H260" s="43"/>
      <c r="I260" s="43"/>
      <c r="J260" s="43"/>
      <c r="K260" s="43"/>
      <c r="L260" s="30"/>
    </row>
  </sheetData>
  <sheetProtection algorithmName="SHA-512" hashValue="AOsUnQsaspKIFiVlv4YJepGYuE6NqMrdWaNORFKmF4SHC7hn5Pv5qf7sgCZQodc4ZWIu2Fxa8IMfG3B5lRRjFA==" saltValue="PBmxI12dh5DJRPvCMpsIhGBrPx0u/hcMyeY0NeVrtjXVhbLPZsuTFZoQbIKUSyPdJCVy+stGMFQRiHJQkWfR2A==" spinCount="100000" sheet="1" objects="1" scenarios="1" formatColumns="0" formatRows="0" autoFilter="0"/>
  <autoFilter ref="C125:K259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6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98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4" t="str">
        <f>'Rekapitulace stavby'!K6</f>
        <v>Oprava mostů v úseku Č. Krumlov – Kájov</v>
      </c>
      <c r="F7" s="225"/>
      <c r="G7" s="225"/>
      <c r="H7" s="225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186" t="s">
        <v>604</v>
      </c>
      <c r="F9" s="226"/>
      <c r="G9" s="226"/>
      <c r="H9" s="22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22. 11. 2022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7" t="str">
        <f>'Rekapitulace stavby'!E14</f>
        <v>Vyplň údaj</v>
      </c>
      <c r="F18" s="208"/>
      <c r="G18" s="208"/>
      <c r="H18" s="20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21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ROUND((SUM(BE118:BE155)),  2)</f>
        <v>0</v>
      </c>
      <c r="I33" s="90">
        <v>0.21</v>
      </c>
      <c r="J33" s="89">
        <f>ROUND(((SUM(BE118:BE155))*I33),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ROUND((SUM(BF118:BF155)),  2)</f>
        <v>0</v>
      </c>
      <c r="I34" s="90">
        <v>0.15</v>
      </c>
      <c r="J34" s="89">
        <f>ROUND(((SUM(BF118:BF155))*I34),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ROUND((SUM(BG118:BG155)),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ROUND((SUM(BH118:BH155)),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ROUND((SUM(BI118:BI155)),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4" t="str">
        <f>E7</f>
        <v>Oprava mostů v úseku Č. Krumlov – Kájov</v>
      </c>
      <c r="F85" s="225"/>
      <c r="G85" s="225"/>
      <c r="H85" s="225"/>
      <c r="L85" s="30"/>
    </row>
    <row r="86" spans="2:47" s="1" customFormat="1" ht="12" customHeight="1">
      <c r="B86" s="30"/>
      <c r="C86" s="25" t="s">
        <v>106</v>
      </c>
      <c r="L86" s="30"/>
    </row>
    <row r="87" spans="2:47" s="1" customFormat="1" ht="16.5" customHeight="1">
      <c r="B87" s="30"/>
      <c r="E87" s="186" t="str">
        <f>E9</f>
        <v>SO2-02 - Železniční svršek 30,131</v>
      </c>
      <c r="F87" s="226"/>
      <c r="G87" s="226"/>
      <c r="H87" s="22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22. 11. 2022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Správa železnic, státní organizace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111</v>
      </c>
      <c r="J96" s="64">
        <f>J118</f>
        <v>0</v>
      </c>
      <c r="L96" s="30"/>
      <c r="AU96" s="15" t="s">
        <v>112</v>
      </c>
    </row>
    <row r="97" spans="2:12" s="8" customFormat="1" ht="24.95" customHeight="1">
      <c r="B97" s="102"/>
      <c r="D97" s="103" t="s">
        <v>605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8" customFormat="1" ht="24.95" customHeight="1">
      <c r="B98" s="102"/>
      <c r="D98" s="103" t="s">
        <v>123</v>
      </c>
      <c r="E98" s="104"/>
      <c r="F98" s="104"/>
      <c r="G98" s="104"/>
      <c r="H98" s="104"/>
      <c r="I98" s="104"/>
      <c r="J98" s="105">
        <f>J154</f>
        <v>0</v>
      </c>
      <c r="L98" s="102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124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24" t="str">
        <f>E7</f>
        <v>Oprava mostů v úseku Č. Krumlov – Kájov</v>
      </c>
      <c r="F108" s="225"/>
      <c r="G108" s="225"/>
      <c r="H108" s="225"/>
      <c r="L108" s="30"/>
    </row>
    <row r="109" spans="2:12" s="1" customFormat="1" ht="12" customHeight="1">
      <c r="B109" s="30"/>
      <c r="C109" s="25" t="s">
        <v>106</v>
      </c>
      <c r="L109" s="30"/>
    </row>
    <row r="110" spans="2:12" s="1" customFormat="1" ht="16.5" customHeight="1">
      <c r="B110" s="30"/>
      <c r="E110" s="186" t="str">
        <f>E9</f>
        <v>SO2-02 - Železniční svršek 30,131</v>
      </c>
      <c r="F110" s="226"/>
      <c r="G110" s="226"/>
      <c r="H110" s="226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 xml:space="preserve"> </v>
      </c>
      <c r="I112" s="25" t="s">
        <v>22</v>
      </c>
      <c r="J112" s="50" t="str">
        <f>IF(J12="","",J12)</f>
        <v>22. 11. 2022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>Správa železnic, státní organizace</v>
      </c>
      <c r="I114" s="25" t="s">
        <v>32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30</v>
      </c>
      <c r="F115" s="23" t="str">
        <f>IF(E18="","",E18)</f>
        <v>Vyplň údaj</v>
      </c>
      <c r="I115" s="25" t="s">
        <v>34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125</v>
      </c>
      <c r="D117" s="112" t="s">
        <v>61</v>
      </c>
      <c r="E117" s="112" t="s">
        <v>57</v>
      </c>
      <c r="F117" s="112" t="s">
        <v>58</v>
      </c>
      <c r="G117" s="112" t="s">
        <v>126</v>
      </c>
      <c r="H117" s="112" t="s">
        <v>127</v>
      </c>
      <c r="I117" s="112" t="s">
        <v>128</v>
      </c>
      <c r="J117" s="113" t="s">
        <v>110</v>
      </c>
      <c r="K117" s="114" t="s">
        <v>129</v>
      </c>
      <c r="L117" s="110"/>
      <c r="M117" s="57" t="s">
        <v>1</v>
      </c>
      <c r="N117" s="58" t="s">
        <v>40</v>
      </c>
      <c r="O117" s="58" t="s">
        <v>130</v>
      </c>
      <c r="P117" s="58" t="s">
        <v>131</v>
      </c>
      <c r="Q117" s="58" t="s">
        <v>132</v>
      </c>
      <c r="R117" s="58" t="s">
        <v>133</v>
      </c>
      <c r="S117" s="58" t="s">
        <v>134</v>
      </c>
      <c r="T117" s="59" t="s">
        <v>135</v>
      </c>
    </row>
    <row r="118" spans="2:65" s="1" customFormat="1" ht="22.9" customHeight="1">
      <c r="B118" s="30"/>
      <c r="C118" s="62" t="s">
        <v>136</v>
      </c>
      <c r="J118" s="115">
        <f>BK118</f>
        <v>0</v>
      </c>
      <c r="L118" s="30"/>
      <c r="M118" s="60"/>
      <c r="N118" s="51"/>
      <c r="O118" s="51"/>
      <c r="P118" s="116">
        <f>P119+P154</f>
        <v>0</v>
      </c>
      <c r="Q118" s="51"/>
      <c r="R118" s="116">
        <f>R119+R154</f>
        <v>5.5033699999999985</v>
      </c>
      <c r="S118" s="51"/>
      <c r="T118" s="117">
        <f>T119+T154</f>
        <v>0</v>
      </c>
      <c r="AT118" s="15" t="s">
        <v>75</v>
      </c>
      <c r="AU118" s="15" t="s">
        <v>112</v>
      </c>
      <c r="BK118" s="118">
        <f>BK119+BK154</f>
        <v>0</v>
      </c>
    </row>
    <row r="119" spans="2:65" s="11" customFormat="1" ht="25.9" customHeight="1">
      <c r="B119" s="119"/>
      <c r="D119" s="120" t="s">
        <v>75</v>
      </c>
      <c r="E119" s="121" t="s">
        <v>164</v>
      </c>
      <c r="F119" s="121" t="s">
        <v>217</v>
      </c>
      <c r="I119" s="122"/>
      <c r="J119" s="123">
        <f>BK119</f>
        <v>0</v>
      </c>
      <c r="L119" s="119"/>
      <c r="M119" s="124"/>
      <c r="P119" s="125">
        <f>SUM(P120:P153)</f>
        <v>0</v>
      </c>
      <c r="R119" s="125">
        <f>SUM(R120:R153)</f>
        <v>5.5033699999999985</v>
      </c>
      <c r="T119" s="126">
        <f>SUM(T120:T153)</f>
        <v>0</v>
      </c>
      <c r="AR119" s="120" t="s">
        <v>84</v>
      </c>
      <c r="AT119" s="127" t="s">
        <v>75</v>
      </c>
      <c r="AU119" s="127" t="s">
        <v>76</v>
      </c>
      <c r="AY119" s="120" t="s">
        <v>139</v>
      </c>
      <c r="BK119" s="128">
        <f>SUM(BK120:BK153)</f>
        <v>0</v>
      </c>
    </row>
    <row r="120" spans="2:65" s="1" customFormat="1" ht="16.5" customHeight="1">
      <c r="B120" s="30"/>
      <c r="C120" s="160" t="s">
        <v>84</v>
      </c>
      <c r="D120" s="160" t="s">
        <v>225</v>
      </c>
      <c r="E120" s="161" t="s">
        <v>411</v>
      </c>
      <c r="F120" s="162" t="s">
        <v>412</v>
      </c>
      <c r="G120" s="163" t="s">
        <v>189</v>
      </c>
      <c r="H120" s="164">
        <v>5</v>
      </c>
      <c r="I120" s="165"/>
      <c r="J120" s="166">
        <f>ROUND(I120*H120,2)</f>
        <v>0</v>
      </c>
      <c r="K120" s="167"/>
      <c r="L120" s="168"/>
      <c r="M120" s="169" t="s">
        <v>1</v>
      </c>
      <c r="N120" s="170" t="s">
        <v>41</v>
      </c>
      <c r="P120" s="141">
        <f>O120*H120</f>
        <v>0</v>
      </c>
      <c r="Q120" s="141">
        <v>1</v>
      </c>
      <c r="R120" s="141">
        <f>Q120*H120</f>
        <v>5</v>
      </c>
      <c r="S120" s="141">
        <v>0</v>
      </c>
      <c r="T120" s="142">
        <f>S120*H120</f>
        <v>0</v>
      </c>
      <c r="AR120" s="143" t="s">
        <v>176</v>
      </c>
      <c r="AT120" s="143" t="s">
        <v>225</v>
      </c>
      <c r="AU120" s="143" t="s">
        <v>84</v>
      </c>
      <c r="AY120" s="15" t="s">
        <v>139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5" t="s">
        <v>84</v>
      </c>
      <c r="BK120" s="144">
        <f>ROUND(I120*H120,2)</f>
        <v>0</v>
      </c>
      <c r="BL120" s="15" t="s">
        <v>145</v>
      </c>
      <c r="BM120" s="143" t="s">
        <v>606</v>
      </c>
    </row>
    <row r="121" spans="2:65" s="1" customFormat="1" ht="16.5" customHeight="1">
      <c r="B121" s="30"/>
      <c r="C121" s="160" t="s">
        <v>86</v>
      </c>
      <c r="D121" s="160" t="s">
        <v>225</v>
      </c>
      <c r="E121" s="161" t="s">
        <v>419</v>
      </c>
      <c r="F121" s="162" t="s">
        <v>420</v>
      </c>
      <c r="G121" s="163" t="s">
        <v>221</v>
      </c>
      <c r="H121" s="164">
        <v>376</v>
      </c>
      <c r="I121" s="165"/>
      <c r="J121" s="166">
        <f>ROUND(I121*H121,2)</f>
        <v>0</v>
      </c>
      <c r="K121" s="167"/>
      <c r="L121" s="168"/>
      <c r="M121" s="169" t="s">
        <v>1</v>
      </c>
      <c r="N121" s="170" t="s">
        <v>41</v>
      </c>
      <c r="P121" s="141">
        <f>O121*H121</f>
        <v>0</v>
      </c>
      <c r="Q121" s="141">
        <v>9.0000000000000006E-5</v>
      </c>
      <c r="R121" s="141">
        <f>Q121*H121</f>
        <v>3.3840000000000002E-2</v>
      </c>
      <c r="S121" s="141">
        <v>0</v>
      </c>
      <c r="T121" s="142">
        <f>S121*H121</f>
        <v>0</v>
      </c>
      <c r="AR121" s="143" t="s">
        <v>176</v>
      </c>
      <c r="AT121" s="143" t="s">
        <v>225</v>
      </c>
      <c r="AU121" s="143" t="s">
        <v>84</v>
      </c>
      <c r="AY121" s="15" t="s">
        <v>139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5" t="s">
        <v>84</v>
      </c>
      <c r="BK121" s="144">
        <f>ROUND(I121*H121,2)</f>
        <v>0</v>
      </c>
      <c r="BL121" s="15" t="s">
        <v>145</v>
      </c>
      <c r="BM121" s="143" t="s">
        <v>607</v>
      </c>
    </row>
    <row r="122" spans="2:65" s="12" customFormat="1" ht="11.25">
      <c r="B122" s="145"/>
      <c r="D122" s="146" t="s">
        <v>147</v>
      </c>
      <c r="E122" s="147" t="s">
        <v>1</v>
      </c>
      <c r="F122" s="148" t="s">
        <v>608</v>
      </c>
      <c r="H122" s="149">
        <v>376</v>
      </c>
      <c r="I122" s="150"/>
      <c r="L122" s="145"/>
      <c r="M122" s="151"/>
      <c r="T122" s="152"/>
      <c r="AT122" s="147" t="s">
        <v>147</v>
      </c>
      <c r="AU122" s="147" t="s">
        <v>84</v>
      </c>
      <c r="AV122" s="12" t="s">
        <v>86</v>
      </c>
      <c r="AW122" s="12" t="s">
        <v>33</v>
      </c>
      <c r="AX122" s="12" t="s">
        <v>76</v>
      </c>
      <c r="AY122" s="147" t="s">
        <v>139</v>
      </c>
    </row>
    <row r="123" spans="2:65" s="13" customFormat="1" ht="11.25">
      <c r="B123" s="153"/>
      <c r="D123" s="146" t="s">
        <v>147</v>
      </c>
      <c r="E123" s="154" t="s">
        <v>1</v>
      </c>
      <c r="F123" s="155" t="s">
        <v>149</v>
      </c>
      <c r="H123" s="156">
        <v>376</v>
      </c>
      <c r="I123" s="157"/>
      <c r="L123" s="153"/>
      <c r="M123" s="158"/>
      <c r="T123" s="159"/>
      <c r="AT123" s="154" t="s">
        <v>147</v>
      </c>
      <c r="AU123" s="154" t="s">
        <v>84</v>
      </c>
      <c r="AV123" s="13" t="s">
        <v>145</v>
      </c>
      <c r="AW123" s="13" t="s">
        <v>33</v>
      </c>
      <c r="AX123" s="13" t="s">
        <v>84</v>
      </c>
      <c r="AY123" s="154" t="s">
        <v>139</v>
      </c>
    </row>
    <row r="124" spans="2:65" s="1" customFormat="1" ht="16.5" customHeight="1">
      <c r="B124" s="30"/>
      <c r="C124" s="160" t="s">
        <v>153</v>
      </c>
      <c r="D124" s="160" t="s">
        <v>225</v>
      </c>
      <c r="E124" s="161" t="s">
        <v>423</v>
      </c>
      <c r="F124" s="162" t="s">
        <v>424</v>
      </c>
      <c r="G124" s="163" t="s">
        <v>144</v>
      </c>
      <c r="H124" s="164">
        <v>7.05</v>
      </c>
      <c r="I124" s="165"/>
      <c r="J124" s="166">
        <f>ROUND(I124*H124,2)</f>
        <v>0</v>
      </c>
      <c r="K124" s="167"/>
      <c r="L124" s="168"/>
      <c r="M124" s="169" t="s">
        <v>1</v>
      </c>
      <c r="N124" s="170" t="s">
        <v>41</v>
      </c>
      <c r="P124" s="141">
        <f>O124*H124</f>
        <v>0</v>
      </c>
      <c r="Q124" s="141">
        <v>1E-3</v>
      </c>
      <c r="R124" s="141">
        <f>Q124*H124</f>
        <v>7.0499999999999998E-3</v>
      </c>
      <c r="S124" s="141">
        <v>0</v>
      </c>
      <c r="T124" s="142">
        <f>S124*H124</f>
        <v>0</v>
      </c>
      <c r="AR124" s="143" t="s">
        <v>176</v>
      </c>
      <c r="AT124" s="143" t="s">
        <v>225</v>
      </c>
      <c r="AU124" s="143" t="s">
        <v>84</v>
      </c>
      <c r="AY124" s="15" t="s">
        <v>139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5" t="s">
        <v>84</v>
      </c>
      <c r="BK124" s="144">
        <f>ROUND(I124*H124,2)</f>
        <v>0</v>
      </c>
      <c r="BL124" s="15" t="s">
        <v>145</v>
      </c>
      <c r="BM124" s="143" t="s">
        <v>609</v>
      </c>
    </row>
    <row r="125" spans="2:65" s="12" customFormat="1" ht="11.25">
      <c r="B125" s="145"/>
      <c r="D125" s="146" t="s">
        <v>147</v>
      </c>
      <c r="E125" s="147" t="s">
        <v>1</v>
      </c>
      <c r="F125" s="148" t="s">
        <v>610</v>
      </c>
      <c r="H125" s="149">
        <v>7.05</v>
      </c>
      <c r="I125" s="150"/>
      <c r="L125" s="145"/>
      <c r="M125" s="151"/>
      <c r="T125" s="152"/>
      <c r="AT125" s="147" t="s">
        <v>147</v>
      </c>
      <c r="AU125" s="147" t="s">
        <v>84</v>
      </c>
      <c r="AV125" s="12" t="s">
        <v>86</v>
      </c>
      <c r="AW125" s="12" t="s">
        <v>33</v>
      </c>
      <c r="AX125" s="12" t="s">
        <v>76</v>
      </c>
      <c r="AY125" s="147" t="s">
        <v>139</v>
      </c>
    </row>
    <row r="126" spans="2:65" s="13" customFormat="1" ht="11.25">
      <c r="B126" s="153"/>
      <c r="D126" s="146" t="s">
        <v>147</v>
      </c>
      <c r="E126" s="154" t="s">
        <v>1</v>
      </c>
      <c r="F126" s="155" t="s">
        <v>149</v>
      </c>
      <c r="H126" s="156">
        <v>7.05</v>
      </c>
      <c r="I126" s="157"/>
      <c r="L126" s="153"/>
      <c r="M126" s="158"/>
      <c r="T126" s="159"/>
      <c r="AT126" s="154" t="s">
        <v>147</v>
      </c>
      <c r="AU126" s="154" t="s">
        <v>84</v>
      </c>
      <c r="AV126" s="13" t="s">
        <v>145</v>
      </c>
      <c r="AW126" s="13" t="s">
        <v>33</v>
      </c>
      <c r="AX126" s="13" t="s">
        <v>84</v>
      </c>
      <c r="AY126" s="154" t="s">
        <v>139</v>
      </c>
    </row>
    <row r="127" spans="2:65" s="1" customFormat="1" ht="16.5" customHeight="1">
      <c r="B127" s="30"/>
      <c r="C127" s="160" t="s">
        <v>145</v>
      </c>
      <c r="D127" s="160" t="s">
        <v>225</v>
      </c>
      <c r="E127" s="161" t="s">
        <v>427</v>
      </c>
      <c r="F127" s="162" t="s">
        <v>428</v>
      </c>
      <c r="G127" s="163" t="s">
        <v>221</v>
      </c>
      <c r="H127" s="164">
        <v>376</v>
      </c>
      <c r="I127" s="165"/>
      <c r="J127" s="166">
        <f>ROUND(I127*H127,2)</f>
        <v>0</v>
      </c>
      <c r="K127" s="167"/>
      <c r="L127" s="168"/>
      <c r="M127" s="169" t="s">
        <v>1</v>
      </c>
      <c r="N127" s="170" t="s">
        <v>41</v>
      </c>
      <c r="P127" s="141">
        <f>O127*H127</f>
        <v>0</v>
      </c>
      <c r="Q127" s="141">
        <v>5.6999999999999998E-4</v>
      </c>
      <c r="R127" s="141">
        <f>Q127*H127</f>
        <v>0.21431999999999998</v>
      </c>
      <c r="S127" s="141">
        <v>0</v>
      </c>
      <c r="T127" s="142">
        <f>S127*H127</f>
        <v>0</v>
      </c>
      <c r="AR127" s="143" t="s">
        <v>176</v>
      </c>
      <c r="AT127" s="143" t="s">
        <v>225</v>
      </c>
      <c r="AU127" s="143" t="s">
        <v>84</v>
      </c>
      <c r="AY127" s="15" t="s">
        <v>139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84</v>
      </c>
      <c r="BK127" s="144">
        <f>ROUND(I127*H127,2)</f>
        <v>0</v>
      </c>
      <c r="BL127" s="15" t="s">
        <v>145</v>
      </c>
      <c r="BM127" s="143" t="s">
        <v>611</v>
      </c>
    </row>
    <row r="128" spans="2:65" s="12" customFormat="1" ht="11.25">
      <c r="B128" s="145"/>
      <c r="D128" s="146" t="s">
        <v>147</v>
      </c>
      <c r="E128" s="147" t="s">
        <v>1</v>
      </c>
      <c r="F128" s="148" t="s">
        <v>608</v>
      </c>
      <c r="H128" s="149">
        <v>376</v>
      </c>
      <c r="I128" s="150"/>
      <c r="L128" s="145"/>
      <c r="M128" s="151"/>
      <c r="T128" s="152"/>
      <c r="AT128" s="147" t="s">
        <v>147</v>
      </c>
      <c r="AU128" s="147" t="s">
        <v>84</v>
      </c>
      <c r="AV128" s="12" t="s">
        <v>86</v>
      </c>
      <c r="AW128" s="12" t="s">
        <v>33</v>
      </c>
      <c r="AX128" s="12" t="s">
        <v>76</v>
      </c>
      <c r="AY128" s="147" t="s">
        <v>139</v>
      </c>
    </row>
    <row r="129" spans="2:65" s="13" customFormat="1" ht="11.25">
      <c r="B129" s="153"/>
      <c r="D129" s="146" t="s">
        <v>147</v>
      </c>
      <c r="E129" s="154" t="s">
        <v>1</v>
      </c>
      <c r="F129" s="155" t="s">
        <v>149</v>
      </c>
      <c r="H129" s="156">
        <v>376</v>
      </c>
      <c r="I129" s="157"/>
      <c r="L129" s="153"/>
      <c r="M129" s="158"/>
      <c r="T129" s="159"/>
      <c r="AT129" s="154" t="s">
        <v>147</v>
      </c>
      <c r="AU129" s="154" t="s">
        <v>84</v>
      </c>
      <c r="AV129" s="13" t="s">
        <v>145</v>
      </c>
      <c r="AW129" s="13" t="s">
        <v>33</v>
      </c>
      <c r="AX129" s="13" t="s">
        <v>84</v>
      </c>
      <c r="AY129" s="154" t="s">
        <v>139</v>
      </c>
    </row>
    <row r="130" spans="2:65" s="1" customFormat="1" ht="24.2" customHeight="1">
      <c r="B130" s="30"/>
      <c r="C130" s="160" t="s">
        <v>164</v>
      </c>
      <c r="D130" s="160" t="s">
        <v>225</v>
      </c>
      <c r="E130" s="161" t="s">
        <v>430</v>
      </c>
      <c r="F130" s="162" t="s">
        <v>431</v>
      </c>
      <c r="G130" s="163" t="s">
        <v>221</v>
      </c>
      <c r="H130" s="164">
        <v>188</v>
      </c>
      <c r="I130" s="165"/>
      <c r="J130" s="166">
        <f>ROUND(I130*H130,2)</f>
        <v>0</v>
      </c>
      <c r="K130" s="167"/>
      <c r="L130" s="168"/>
      <c r="M130" s="169" t="s">
        <v>1</v>
      </c>
      <c r="N130" s="170" t="s">
        <v>41</v>
      </c>
      <c r="P130" s="141">
        <f>O130*H130</f>
        <v>0</v>
      </c>
      <c r="Q130" s="141">
        <v>1.23E-3</v>
      </c>
      <c r="R130" s="141">
        <f>Q130*H130</f>
        <v>0.23124</v>
      </c>
      <c r="S130" s="141">
        <v>0</v>
      </c>
      <c r="T130" s="142">
        <f>S130*H130</f>
        <v>0</v>
      </c>
      <c r="AR130" s="143" t="s">
        <v>176</v>
      </c>
      <c r="AT130" s="143" t="s">
        <v>225</v>
      </c>
      <c r="AU130" s="143" t="s">
        <v>84</v>
      </c>
      <c r="AY130" s="15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84</v>
      </c>
      <c r="BK130" s="144">
        <f>ROUND(I130*H130,2)</f>
        <v>0</v>
      </c>
      <c r="BL130" s="15" t="s">
        <v>145</v>
      </c>
      <c r="BM130" s="143" t="s">
        <v>612</v>
      </c>
    </row>
    <row r="131" spans="2:65" s="12" customFormat="1" ht="11.25">
      <c r="B131" s="145"/>
      <c r="D131" s="146" t="s">
        <v>147</v>
      </c>
      <c r="E131" s="147" t="s">
        <v>1</v>
      </c>
      <c r="F131" s="148" t="s">
        <v>613</v>
      </c>
      <c r="H131" s="149">
        <v>188</v>
      </c>
      <c r="I131" s="150"/>
      <c r="L131" s="145"/>
      <c r="M131" s="151"/>
      <c r="T131" s="152"/>
      <c r="AT131" s="147" t="s">
        <v>147</v>
      </c>
      <c r="AU131" s="147" t="s">
        <v>84</v>
      </c>
      <c r="AV131" s="12" t="s">
        <v>86</v>
      </c>
      <c r="AW131" s="12" t="s">
        <v>33</v>
      </c>
      <c r="AX131" s="12" t="s">
        <v>76</v>
      </c>
      <c r="AY131" s="147" t="s">
        <v>139</v>
      </c>
    </row>
    <row r="132" spans="2:65" s="13" customFormat="1" ht="11.25">
      <c r="B132" s="153"/>
      <c r="D132" s="146" t="s">
        <v>147</v>
      </c>
      <c r="E132" s="154" t="s">
        <v>1</v>
      </c>
      <c r="F132" s="155" t="s">
        <v>149</v>
      </c>
      <c r="H132" s="156">
        <v>188</v>
      </c>
      <c r="I132" s="157"/>
      <c r="L132" s="153"/>
      <c r="M132" s="158"/>
      <c r="T132" s="159"/>
      <c r="AT132" s="154" t="s">
        <v>147</v>
      </c>
      <c r="AU132" s="154" t="s">
        <v>84</v>
      </c>
      <c r="AV132" s="13" t="s">
        <v>145</v>
      </c>
      <c r="AW132" s="13" t="s">
        <v>33</v>
      </c>
      <c r="AX132" s="13" t="s">
        <v>84</v>
      </c>
      <c r="AY132" s="154" t="s">
        <v>139</v>
      </c>
    </row>
    <row r="133" spans="2:65" s="1" customFormat="1" ht="21.75" customHeight="1">
      <c r="B133" s="30"/>
      <c r="C133" s="160" t="s">
        <v>168</v>
      </c>
      <c r="D133" s="160" t="s">
        <v>225</v>
      </c>
      <c r="E133" s="161" t="s">
        <v>434</v>
      </c>
      <c r="F133" s="162" t="s">
        <v>435</v>
      </c>
      <c r="G133" s="163" t="s">
        <v>221</v>
      </c>
      <c r="H133" s="164">
        <v>94</v>
      </c>
      <c r="I133" s="165"/>
      <c r="J133" s="166">
        <f>ROUND(I133*H133,2)</f>
        <v>0</v>
      </c>
      <c r="K133" s="167"/>
      <c r="L133" s="168"/>
      <c r="M133" s="169" t="s">
        <v>1</v>
      </c>
      <c r="N133" s="170" t="s">
        <v>41</v>
      </c>
      <c r="P133" s="141">
        <f>O133*H133</f>
        <v>0</v>
      </c>
      <c r="Q133" s="141">
        <v>1.8000000000000001E-4</v>
      </c>
      <c r="R133" s="141">
        <f>Q133*H133</f>
        <v>1.6920000000000001E-2</v>
      </c>
      <c r="S133" s="141">
        <v>0</v>
      </c>
      <c r="T133" s="142">
        <f>S133*H133</f>
        <v>0</v>
      </c>
      <c r="AR133" s="143" t="s">
        <v>176</v>
      </c>
      <c r="AT133" s="143" t="s">
        <v>225</v>
      </c>
      <c r="AU133" s="143" t="s">
        <v>84</v>
      </c>
      <c r="AY133" s="15" t="s">
        <v>139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84</v>
      </c>
      <c r="BK133" s="144">
        <f>ROUND(I133*H133,2)</f>
        <v>0</v>
      </c>
      <c r="BL133" s="15" t="s">
        <v>145</v>
      </c>
      <c r="BM133" s="143" t="s">
        <v>614</v>
      </c>
    </row>
    <row r="134" spans="2:65" s="12" customFormat="1" ht="11.25">
      <c r="B134" s="145"/>
      <c r="D134" s="146" t="s">
        <v>147</v>
      </c>
      <c r="E134" s="147" t="s">
        <v>1</v>
      </c>
      <c r="F134" s="148" t="s">
        <v>615</v>
      </c>
      <c r="H134" s="149">
        <v>94</v>
      </c>
      <c r="I134" s="150"/>
      <c r="L134" s="145"/>
      <c r="M134" s="151"/>
      <c r="T134" s="152"/>
      <c r="AT134" s="147" t="s">
        <v>147</v>
      </c>
      <c r="AU134" s="147" t="s">
        <v>84</v>
      </c>
      <c r="AV134" s="12" t="s">
        <v>86</v>
      </c>
      <c r="AW134" s="12" t="s">
        <v>33</v>
      </c>
      <c r="AX134" s="12" t="s">
        <v>76</v>
      </c>
      <c r="AY134" s="147" t="s">
        <v>139</v>
      </c>
    </row>
    <row r="135" spans="2:65" s="13" customFormat="1" ht="11.25">
      <c r="B135" s="153"/>
      <c r="D135" s="146" t="s">
        <v>147</v>
      </c>
      <c r="E135" s="154" t="s">
        <v>1</v>
      </c>
      <c r="F135" s="155" t="s">
        <v>149</v>
      </c>
      <c r="H135" s="156">
        <v>94</v>
      </c>
      <c r="I135" s="157"/>
      <c r="L135" s="153"/>
      <c r="M135" s="158"/>
      <c r="T135" s="159"/>
      <c r="AT135" s="154" t="s">
        <v>147</v>
      </c>
      <c r="AU135" s="154" t="s">
        <v>84</v>
      </c>
      <c r="AV135" s="13" t="s">
        <v>145</v>
      </c>
      <c r="AW135" s="13" t="s">
        <v>33</v>
      </c>
      <c r="AX135" s="13" t="s">
        <v>84</v>
      </c>
      <c r="AY135" s="154" t="s">
        <v>139</v>
      </c>
    </row>
    <row r="136" spans="2:65" s="1" customFormat="1" ht="24.2" customHeight="1">
      <c r="B136" s="30"/>
      <c r="C136" s="131" t="s">
        <v>172</v>
      </c>
      <c r="D136" s="131" t="s">
        <v>141</v>
      </c>
      <c r="E136" s="132" t="s">
        <v>414</v>
      </c>
      <c r="F136" s="133" t="s">
        <v>415</v>
      </c>
      <c r="G136" s="134" t="s">
        <v>156</v>
      </c>
      <c r="H136" s="135">
        <v>30</v>
      </c>
      <c r="I136" s="136"/>
      <c r="J136" s="137">
        <f>ROUND(I136*H136,2)</f>
        <v>0</v>
      </c>
      <c r="K136" s="138"/>
      <c r="L136" s="30"/>
      <c r="M136" s="139" t="s">
        <v>1</v>
      </c>
      <c r="N136" s="140" t="s">
        <v>41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145</v>
      </c>
      <c r="AT136" s="143" t="s">
        <v>141</v>
      </c>
      <c r="AU136" s="143" t="s">
        <v>84</v>
      </c>
      <c r="AY136" s="15" t="s">
        <v>139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84</v>
      </c>
      <c r="BK136" s="144">
        <f>ROUND(I136*H136,2)</f>
        <v>0</v>
      </c>
      <c r="BL136" s="15" t="s">
        <v>145</v>
      </c>
      <c r="BM136" s="143" t="s">
        <v>616</v>
      </c>
    </row>
    <row r="137" spans="2:65" s="1" customFormat="1" ht="19.5">
      <c r="B137" s="30"/>
      <c r="D137" s="146" t="s">
        <v>317</v>
      </c>
      <c r="F137" s="171" t="s">
        <v>417</v>
      </c>
      <c r="I137" s="172"/>
      <c r="L137" s="30"/>
      <c r="M137" s="173"/>
      <c r="T137" s="54"/>
      <c r="AT137" s="15" t="s">
        <v>317</v>
      </c>
      <c r="AU137" s="15" t="s">
        <v>84</v>
      </c>
    </row>
    <row r="138" spans="2:65" s="12" customFormat="1" ht="11.25">
      <c r="B138" s="145"/>
      <c r="D138" s="146" t="s">
        <v>147</v>
      </c>
      <c r="E138" s="147" t="s">
        <v>1</v>
      </c>
      <c r="F138" s="148" t="s">
        <v>418</v>
      </c>
      <c r="H138" s="149">
        <v>30</v>
      </c>
      <c r="I138" s="150"/>
      <c r="L138" s="145"/>
      <c r="M138" s="151"/>
      <c r="T138" s="152"/>
      <c r="AT138" s="147" t="s">
        <v>147</v>
      </c>
      <c r="AU138" s="147" t="s">
        <v>84</v>
      </c>
      <c r="AV138" s="12" t="s">
        <v>86</v>
      </c>
      <c r="AW138" s="12" t="s">
        <v>33</v>
      </c>
      <c r="AX138" s="12" t="s">
        <v>76</v>
      </c>
      <c r="AY138" s="147" t="s">
        <v>139</v>
      </c>
    </row>
    <row r="139" spans="2:65" s="13" customFormat="1" ht="11.25">
      <c r="B139" s="153"/>
      <c r="D139" s="146" t="s">
        <v>147</v>
      </c>
      <c r="E139" s="154" t="s">
        <v>1</v>
      </c>
      <c r="F139" s="155" t="s">
        <v>149</v>
      </c>
      <c r="H139" s="156">
        <v>30</v>
      </c>
      <c r="I139" s="157"/>
      <c r="L139" s="153"/>
      <c r="M139" s="158"/>
      <c r="T139" s="159"/>
      <c r="AT139" s="154" t="s">
        <v>147</v>
      </c>
      <c r="AU139" s="154" t="s">
        <v>84</v>
      </c>
      <c r="AV139" s="13" t="s">
        <v>145</v>
      </c>
      <c r="AW139" s="13" t="s">
        <v>33</v>
      </c>
      <c r="AX139" s="13" t="s">
        <v>84</v>
      </c>
      <c r="AY139" s="154" t="s">
        <v>139</v>
      </c>
    </row>
    <row r="140" spans="2:65" s="1" customFormat="1" ht="24.2" customHeight="1">
      <c r="B140" s="30"/>
      <c r="C140" s="131" t="s">
        <v>176</v>
      </c>
      <c r="D140" s="131" t="s">
        <v>141</v>
      </c>
      <c r="E140" s="132" t="s">
        <v>438</v>
      </c>
      <c r="F140" s="133" t="s">
        <v>439</v>
      </c>
      <c r="G140" s="134" t="s">
        <v>156</v>
      </c>
      <c r="H140" s="135">
        <v>16</v>
      </c>
      <c r="I140" s="136"/>
      <c r="J140" s="137">
        <f>ROUND(I140*H140,2)</f>
        <v>0</v>
      </c>
      <c r="K140" s="138"/>
      <c r="L140" s="30"/>
      <c r="M140" s="139" t="s">
        <v>1</v>
      </c>
      <c r="N140" s="140" t="s">
        <v>41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145</v>
      </c>
      <c r="AT140" s="143" t="s">
        <v>141</v>
      </c>
      <c r="AU140" s="143" t="s">
        <v>84</v>
      </c>
      <c r="AY140" s="15" t="s">
        <v>139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84</v>
      </c>
      <c r="BK140" s="144">
        <f>ROUND(I140*H140,2)</f>
        <v>0</v>
      </c>
      <c r="BL140" s="15" t="s">
        <v>145</v>
      </c>
      <c r="BM140" s="143" t="s">
        <v>617</v>
      </c>
    </row>
    <row r="141" spans="2:65" s="1" customFormat="1" ht="29.25">
      <c r="B141" s="30"/>
      <c r="D141" s="146" t="s">
        <v>317</v>
      </c>
      <c r="F141" s="171" t="s">
        <v>618</v>
      </c>
      <c r="I141" s="172"/>
      <c r="L141" s="30"/>
      <c r="M141" s="173"/>
      <c r="T141" s="54"/>
      <c r="AT141" s="15" t="s">
        <v>317</v>
      </c>
      <c r="AU141" s="15" t="s">
        <v>84</v>
      </c>
    </row>
    <row r="142" spans="2:65" s="12" customFormat="1" ht="11.25">
      <c r="B142" s="145"/>
      <c r="D142" s="146" t="s">
        <v>147</v>
      </c>
      <c r="E142" s="147" t="s">
        <v>1</v>
      </c>
      <c r="F142" s="148" t="s">
        <v>258</v>
      </c>
      <c r="H142" s="149">
        <v>16</v>
      </c>
      <c r="I142" s="150"/>
      <c r="L142" s="145"/>
      <c r="M142" s="151"/>
      <c r="T142" s="152"/>
      <c r="AT142" s="147" t="s">
        <v>147</v>
      </c>
      <c r="AU142" s="147" t="s">
        <v>84</v>
      </c>
      <c r="AV142" s="12" t="s">
        <v>86</v>
      </c>
      <c r="AW142" s="12" t="s">
        <v>33</v>
      </c>
      <c r="AX142" s="12" t="s">
        <v>76</v>
      </c>
      <c r="AY142" s="147" t="s">
        <v>139</v>
      </c>
    </row>
    <row r="143" spans="2:65" s="13" customFormat="1" ht="11.25">
      <c r="B143" s="153"/>
      <c r="D143" s="146" t="s">
        <v>147</v>
      </c>
      <c r="E143" s="154" t="s">
        <v>1</v>
      </c>
      <c r="F143" s="155" t="s">
        <v>149</v>
      </c>
      <c r="H143" s="156">
        <v>16</v>
      </c>
      <c r="I143" s="157"/>
      <c r="L143" s="153"/>
      <c r="M143" s="158"/>
      <c r="T143" s="159"/>
      <c r="AT143" s="154" t="s">
        <v>147</v>
      </c>
      <c r="AU143" s="154" t="s">
        <v>84</v>
      </c>
      <c r="AV143" s="13" t="s">
        <v>145</v>
      </c>
      <c r="AW143" s="13" t="s">
        <v>33</v>
      </c>
      <c r="AX143" s="13" t="s">
        <v>84</v>
      </c>
      <c r="AY143" s="154" t="s">
        <v>139</v>
      </c>
    </row>
    <row r="144" spans="2:65" s="1" customFormat="1" ht="24.2" customHeight="1">
      <c r="B144" s="30"/>
      <c r="C144" s="131" t="s">
        <v>181</v>
      </c>
      <c r="D144" s="131" t="s">
        <v>141</v>
      </c>
      <c r="E144" s="132" t="s">
        <v>619</v>
      </c>
      <c r="F144" s="133" t="s">
        <v>620</v>
      </c>
      <c r="G144" s="134" t="s">
        <v>221</v>
      </c>
      <c r="H144" s="135">
        <v>4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41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145</v>
      </c>
      <c r="AT144" s="143" t="s">
        <v>141</v>
      </c>
      <c r="AU144" s="143" t="s">
        <v>84</v>
      </c>
      <c r="AY144" s="15" t="s">
        <v>139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84</v>
      </c>
      <c r="BK144" s="144">
        <f>ROUND(I144*H144,2)</f>
        <v>0</v>
      </c>
      <c r="BL144" s="15" t="s">
        <v>145</v>
      </c>
      <c r="BM144" s="143" t="s">
        <v>621</v>
      </c>
    </row>
    <row r="145" spans="2:65" s="1" customFormat="1" ht="19.5">
      <c r="B145" s="30"/>
      <c r="D145" s="146" t="s">
        <v>317</v>
      </c>
      <c r="F145" s="171" t="s">
        <v>622</v>
      </c>
      <c r="I145" s="172"/>
      <c r="L145" s="30"/>
      <c r="M145" s="173"/>
      <c r="T145" s="54"/>
      <c r="AT145" s="15" t="s">
        <v>317</v>
      </c>
      <c r="AU145" s="15" t="s">
        <v>84</v>
      </c>
    </row>
    <row r="146" spans="2:65" s="1" customFormat="1" ht="24.2" customHeight="1">
      <c r="B146" s="30"/>
      <c r="C146" s="131" t="s">
        <v>186</v>
      </c>
      <c r="D146" s="131" t="s">
        <v>141</v>
      </c>
      <c r="E146" s="132" t="s">
        <v>443</v>
      </c>
      <c r="F146" s="133" t="s">
        <v>444</v>
      </c>
      <c r="G146" s="134" t="s">
        <v>221</v>
      </c>
      <c r="H146" s="135">
        <v>1824</v>
      </c>
      <c r="I146" s="136"/>
      <c r="J146" s="137">
        <f>ROUND(I146*H146,2)</f>
        <v>0</v>
      </c>
      <c r="K146" s="138"/>
      <c r="L146" s="30"/>
      <c r="M146" s="139" t="s">
        <v>1</v>
      </c>
      <c r="N146" s="140" t="s">
        <v>41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145</v>
      </c>
      <c r="AT146" s="143" t="s">
        <v>141</v>
      </c>
      <c r="AU146" s="143" t="s">
        <v>84</v>
      </c>
      <c r="AY146" s="15" t="s">
        <v>139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84</v>
      </c>
      <c r="BK146" s="144">
        <f>ROUND(I146*H146,2)</f>
        <v>0</v>
      </c>
      <c r="BL146" s="15" t="s">
        <v>145</v>
      </c>
      <c r="BM146" s="143" t="s">
        <v>623</v>
      </c>
    </row>
    <row r="147" spans="2:65" s="1" customFormat="1" ht="19.5">
      <c r="B147" s="30"/>
      <c r="D147" s="146" t="s">
        <v>317</v>
      </c>
      <c r="F147" s="171" t="s">
        <v>624</v>
      </c>
      <c r="I147" s="172"/>
      <c r="L147" s="30"/>
      <c r="M147" s="173"/>
      <c r="T147" s="54"/>
      <c r="AT147" s="15" t="s">
        <v>317</v>
      </c>
      <c r="AU147" s="15" t="s">
        <v>84</v>
      </c>
    </row>
    <row r="148" spans="2:65" s="12" customFormat="1" ht="11.25">
      <c r="B148" s="145"/>
      <c r="D148" s="146" t="s">
        <v>147</v>
      </c>
      <c r="E148" s="147" t="s">
        <v>1</v>
      </c>
      <c r="F148" s="148" t="s">
        <v>446</v>
      </c>
      <c r="H148" s="149">
        <v>1824</v>
      </c>
      <c r="I148" s="150"/>
      <c r="L148" s="145"/>
      <c r="M148" s="151"/>
      <c r="T148" s="152"/>
      <c r="AT148" s="147" t="s">
        <v>147</v>
      </c>
      <c r="AU148" s="147" t="s">
        <v>84</v>
      </c>
      <c r="AV148" s="12" t="s">
        <v>86</v>
      </c>
      <c r="AW148" s="12" t="s">
        <v>33</v>
      </c>
      <c r="AX148" s="12" t="s">
        <v>76</v>
      </c>
      <c r="AY148" s="147" t="s">
        <v>139</v>
      </c>
    </row>
    <row r="149" spans="2:65" s="13" customFormat="1" ht="11.25">
      <c r="B149" s="153"/>
      <c r="D149" s="146" t="s">
        <v>147</v>
      </c>
      <c r="E149" s="154" t="s">
        <v>1</v>
      </c>
      <c r="F149" s="155" t="s">
        <v>149</v>
      </c>
      <c r="H149" s="156">
        <v>1824</v>
      </c>
      <c r="I149" s="157"/>
      <c r="L149" s="153"/>
      <c r="M149" s="158"/>
      <c r="T149" s="159"/>
      <c r="AT149" s="154" t="s">
        <v>147</v>
      </c>
      <c r="AU149" s="154" t="s">
        <v>84</v>
      </c>
      <c r="AV149" s="13" t="s">
        <v>145</v>
      </c>
      <c r="AW149" s="13" t="s">
        <v>33</v>
      </c>
      <c r="AX149" s="13" t="s">
        <v>84</v>
      </c>
      <c r="AY149" s="154" t="s">
        <v>139</v>
      </c>
    </row>
    <row r="150" spans="2:65" s="1" customFormat="1" ht="24.2" customHeight="1">
      <c r="B150" s="30"/>
      <c r="C150" s="131" t="s">
        <v>192</v>
      </c>
      <c r="D150" s="131" t="s">
        <v>141</v>
      </c>
      <c r="E150" s="132" t="s">
        <v>447</v>
      </c>
      <c r="F150" s="133" t="s">
        <v>448</v>
      </c>
      <c r="G150" s="134" t="s">
        <v>449</v>
      </c>
      <c r="H150" s="135">
        <v>1</v>
      </c>
      <c r="I150" s="136"/>
      <c r="J150" s="137">
        <f>ROUND(I150*H150,2)</f>
        <v>0</v>
      </c>
      <c r="K150" s="138"/>
      <c r="L150" s="30"/>
      <c r="M150" s="139" t="s">
        <v>1</v>
      </c>
      <c r="N150" s="140" t="s">
        <v>41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145</v>
      </c>
      <c r="AT150" s="143" t="s">
        <v>141</v>
      </c>
      <c r="AU150" s="143" t="s">
        <v>84</v>
      </c>
      <c r="AY150" s="15" t="s">
        <v>139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84</v>
      </c>
      <c r="BK150" s="144">
        <f>ROUND(I150*H150,2)</f>
        <v>0</v>
      </c>
      <c r="BL150" s="15" t="s">
        <v>145</v>
      </c>
      <c r="BM150" s="143" t="s">
        <v>625</v>
      </c>
    </row>
    <row r="151" spans="2:65" s="1" customFormat="1" ht="19.5">
      <c r="B151" s="30"/>
      <c r="D151" s="146" t="s">
        <v>317</v>
      </c>
      <c r="F151" s="171" t="s">
        <v>451</v>
      </c>
      <c r="I151" s="172"/>
      <c r="L151" s="30"/>
      <c r="M151" s="173"/>
      <c r="T151" s="54"/>
      <c r="AT151" s="15" t="s">
        <v>317</v>
      </c>
      <c r="AU151" s="15" t="s">
        <v>84</v>
      </c>
    </row>
    <row r="152" spans="2:65" s="1" customFormat="1" ht="24.2" customHeight="1">
      <c r="B152" s="30"/>
      <c r="C152" s="131" t="s">
        <v>197</v>
      </c>
      <c r="D152" s="131" t="s">
        <v>141</v>
      </c>
      <c r="E152" s="132" t="s">
        <v>626</v>
      </c>
      <c r="F152" s="133" t="s">
        <v>627</v>
      </c>
      <c r="G152" s="134" t="s">
        <v>628</v>
      </c>
      <c r="H152" s="135">
        <v>4</v>
      </c>
      <c r="I152" s="136"/>
      <c r="J152" s="137">
        <f>ROUND(I152*H152,2)</f>
        <v>0</v>
      </c>
      <c r="K152" s="138"/>
      <c r="L152" s="30"/>
      <c r="M152" s="139" t="s">
        <v>1</v>
      </c>
      <c r="N152" s="140" t="s">
        <v>41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145</v>
      </c>
      <c r="AT152" s="143" t="s">
        <v>141</v>
      </c>
      <c r="AU152" s="143" t="s">
        <v>84</v>
      </c>
      <c r="AY152" s="15" t="s">
        <v>139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84</v>
      </c>
      <c r="BK152" s="144">
        <f>ROUND(I152*H152,2)</f>
        <v>0</v>
      </c>
      <c r="BL152" s="15" t="s">
        <v>145</v>
      </c>
      <c r="BM152" s="143" t="s">
        <v>629</v>
      </c>
    </row>
    <row r="153" spans="2:65" s="1" customFormat="1" ht="24.2" customHeight="1">
      <c r="B153" s="30"/>
      <c r="C153" s="131" t="s">
        <v>201</v>
      </c>
      <c r="D153" s="131" t="s">
        <v>141</v>
      </c>
      <c r="E153" s="132" t="s">
        <v>452</v>
      </c>
      <c r="F153" s="133" t="s">
        <v>453</v>
      </c>
      <c r="G153" s="134" t="s">
        <v>454</v>
      </c>
      <c r="H153" s="135">
        <v>10</v>
      </c>
      <c r="I153" s="136"/>
      <c r="J153" s="137">
        <f>ROUND(I153*H153,2)</f>
        <v>0</v>
      </c>
      <c r="K153" s="138"/>
      <c r="L153" s="30"/>
      <c r="M153" s="139" t="s">
        <v>1</v>
      </c>
      <c r="N153" s="140" t="s">
        <v>41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145</v>
      </c>
      <c r="AT153" s="143" t="s">
        <v>141</v>
      </c>
      <c r="AU153" s="143" t="s">
        <v>84</v>
      </c>
      <c r="AY153" s="15" t="s">
        <v>139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84</v>
      </c>
      <c r="BK153" s="144">
        <f>ROUND(I153*H153,2)</f>
        <v>0</v>
      </c>
      <c r="BL153" s="15" t="s">
        <v>145</v>
      </c>
      <c r="BM153" s="143" t="s">
        <v>630</v>
      </c>
    </row>
    <row r="154" spans="2:65" s="11" customFormat="1" ht="25.9" customHeight="1">
      <c r="B154" s="119"/>
      <c r="D154" s="120" t="s">
        <v>75</v>
      </c>
      <c r="E154" s="121" t="s">
        <v>408</v>
      </c>
      <c r="F154" s="121" t="s">
        <v>409</v>
      </c>
      <c r="I154" s="122"/>
      <c r="J154" s="123">
        <f>BK154</f>
        <v>0</v>
      </c>
      <c r="L154" s="119"/>
      <c r="M154" s="124"/>
      <c r="P154" s="125">
        <f>P155</f>
        <v>0</v>
      </c>
      <c r="R154" s="125">
        <f>R155</f>
        <v>0</v>
      </c>
      <c r="T154" s="126">
        <f>T155</f>
        <v>0</v>
      </c>
      <c r="AR154" s="120" t="s">
        <v>145</v>
      </c>
      <c r="AT154" s="127" t="s">
        <v>75</v>
      </c>
      <c r="AU154" s="127" t="s">
        <v>76</v>
      </c>
      <c r="AY154" s="120" t="s">
        <v>139</v>
      </c>
      <c r="BK154" s="128">
        <f>BK155</f>
        <v>0</v>
      </c>
    </row>
    <row r="155" spans="2:65" s="1" customFormat="1" ht="24.2" customHeight="1">
      <c r="B155" s="30"/>
      <c r="C155" s="131" t="s">
        <v>206</v>
      </c>
      <c r="D155" s="131" t="s">
        <v>141</v>
      </c>
      <c r="E155" s="132" t="s">
        <v>456</v>
      </c>
      <c r="F155" s="133" t="s">
        <v>457</v>
      </c>
      <c r="G155" s="134" t="s">
        <v>221</v>
      </c>
      <c r="H155" s="135">
        <v>2</v>
      </c>
      <c r="I155" s="136"/>
      <c r="J155" s="137">
        <f>ROUND(I155*H155,2)</f>
        <v>0</v>
      </c>
      <c r="K155" s="138"/>
      <c r="L155" s="30"/>
      <c r="M155" s="178" t="s">
        <v>1</v>
      </c>
      <c r="N155" s="179" t="s">
        <v>41</v>
      </c>
      <c r="O155" s="180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AR155" s="143" t="s">
        <v>458</v>
      </c>
      <c r="AT155" s="143" t="s">
        <v>141</v>
      </c>
      <c r="AU155" s="143" t="s">
        <v>84</v>
      </c>
      <c r="AY155" s="15" t="s">
        <v>139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84</v>
      </c>
      <c r="BK155" s="144">
        <f>ROUND(I155*H155,2)</f>
        <v>0</v>
      </c>
      <c r="BL155" s="15" t="s">
        <v>458</v>
      </c>
      <c r="BM155" s="143" t="s">
        <v>631</v>
      </c>
    </row>
    <row r="156" spans="2:65" s="1" customFormat="1" ht="6.95" customHeight="1">
      <c r="B156" s="42"/>
      <c r="C156" s="43"/>
      <c r="D156" s="43"/>
      <c r="E156" s="43"/>
      <c r="F156" s="43"/>
      <c r="G156" s="43"/>
      <c r="H156" s="43"/>
      <c r="I156" s="43"/>
      <c r="J156" s="43"/>
      <c r="K156" s="43"/>
      <c r="L156" s="30"/>
    </row>
  </sheetData>
  <sheetProtection algorithmName="SHA-512" hashValue="0iMsDJlggfX/YVCgJjapfrJpIMUFiA7LCFYw1CSjQyXWZl7csZLMnlUu9gwKsVZV7NmKIpFMNiJaDvv2QupBJg==" saltValue="y5r8fzPQEagQiVMR4/sqM9Wq2OP7yP4uiKzT2CEKJ+xn8FGMBKMP/GksTBNSRdh+sWKq5GObO1YSBPNRmMl+2w==" spinCount="100000" sheet="1" objects="1" scenarios="1" formatColumns="0" formatRows="0" autoFilter="0"/>
  <autoFilter ref="C117:K155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7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101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4" t="str">
        <f>'Rekapitulace stavby'!K6</f>
        <v>Oprava mostů v úseku Č. Krumlov – Kájov</v>
      </c>
      <c r="F7" s="225"/>
      <c r="G7" s="225"/>
      <c r="H7" s="225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186" t="s">
        <v>632</v>
      </c>
      <c r="F9" s="226"/>
      <c r="G9" s="226"/>
      <c r="H9" s="22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22. 11. 2022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7" t="str">
        <f>'Rekapitulace stavby'!E14</f>
        <v>Vyplň údaj</v>
      </c>
      <c r="F18" s="208"/>
      <c r="G18" s="208"/>
      <c r="H18" s="20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21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ROUND((SUM(BE123:BE146)),  2)</f>
        <v>0</v>
      </c>
      <c r="I33" s="90">
        <v>0.21</v>
      </c>
      <c r="J33" s="89">
        <f>ROUND(((SUM(BE123:BE146))*I33),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ROUND((SUM(BF123:BF146)),  2)</f>
        <v>0</v>
      </c>
      <c r="I34" s="90">
        <v>0.15</v>
      </c>
      <c r="J34" s="89">
        <f>ROUND(((SUM(BF123:BF146))*I34),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ROUND((SUM(BG123:BG146)),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ROUND((SUM(BH123:BH146)),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ROUND((SUM(BI123:BI146)),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4" t="str">
        <f>E7</f>
        <v>Oprava mostů v úseku Č. Krumlov – Kájov</v>
      </c>
      <c r="F85" s="225"/>
      <c r="G85" s="225"/>
      <c r="H85" s="225"/>
      <c r="L85" s="30"/>
    </row>
    <row r="86" spans="2:47" s="1" customFormat="1" ht="12" customHeight="1">
      <c r="B86" s="30"/>
      <c r="C86" s="25" t="s">
        <v>106</v>
      </c>
      <c r="L86" s="30"/>
    </row>
    <row r="87" spans="2:47" s="1" customFormat="1" ht="16.5" customHeight="1">
      <c r="B87" s="30"/>
      <c r="E87" s="186" t="str">
        <f>E9</f>
        <v>SO2-03 - VRN 30,131</v>
      </c>
      <c r="F87" s="226"/>
      <c r="G87" s="226"/>
      <c r="H87" s="22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22. 11. 2022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Správa železnic, státní organizace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111</v>
      </c>
      <c r="J96" s="64">
        <f>J123</f>
        <v>0</v>
      </c>
      <c r="L96" s="30"/>
      <c r="AU96" s="15" t="s">
        <v>112</v>
      </c>
    </row>
    <row r="97" spans="2:12" s="8" customFormat="1" ht="24.95" customHeight="1">
      <c r="B97" s="102"/>
      <c r="D97" s="103" t="s">
        <v>461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462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463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9" customFormat="1" ht="19.899999999999999" customHeight="1">
      <c r="B100" s="106"/>
      <c r="D100" s="107" t="s">
        <v>464</v>
      </c>
      <c r="E100" s="108"/>
      <c r="F100" s="108"/>
      <c r="G100" s="108"/>
      <c r="H100" s="108"/>
      <c r="I100" s="108"/>
      <c r="J100" s="109">
        <f>J136</f>
        <v>0</v>
      </c>
      <c r="L100" s="106"/>
    </row>
    <row r="101" spans="2:12" s="9" customFormat="1" ht="19.899999999999999" customHeight="1">
      <c r="B101" s="106"/>
      <c r="D101" s="107" t="s">
        <v>465</v>
      </c>
      <c r="E101" s="108"/>
      <c r="F101" s="108"/>
      <c r="G101" s="108"/>
      <c r="H101" s="108"/>
      <c r="I101" s="108"/>
      <c r="J101" s="109">
        <f>J139</f>
        <v>0</v>
      </c>
      <c r="L101" s="106"/>
    </row>
    <row r="102" spans="2:12" s="9" customFormat="1" ht="19.899999999999999" customHeight="1">
      <c r="B102" s="106"/>
      <c r="D102" s="107" t="s">
        <v>466</v>
      </c>
      <c r="E102" s="108"/>
      <c r="F102" s="108"/>
      <c r="G102" s="108"/>
      <c r="H102" s="108"/>
      <c r="I102" s="108"/>
      <c r="J102" s="109">
        <f>J143</f>
        <v>0</v>
      </c>
      <c r="L102" s="106"/>
    </row>
    <row r="103" spans="2:12" s="9" customFormat="1" ht="19.899999999999999" customHeight="1">
      <c r="B103" s="106"/>
      <c r="D103" s="107" t="s">
        <v>467</v>
      </c>
      <c r="E103" s="108"/>
      <c r="F103" s="108"/>
      <c r="G103" s="108"/>
      <c r="H103" s="108"/>
      <c r="I103" s="108"/>
      <c r="J103" s="109">
        <f>J145</f>
        <v>0</v>
      </c>
      <c r="L103" s="106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124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24" t="str">
        <f>E7</f>
        <v>Oprava mostů v úseku Č. Krumlov – Kájov</v>
      </c>
      <c r="F113" s="225"/>
      <c r="G113" s="225"/>
      <c r="H113" s="225"/>
      <c r="L113" s="30"/>
    </row>
    <row r="114" spans="2:65" s="1" customFormat="1" ht="12" customHeight="1">
      <c r="B114" s="30"/>
      <c r="C114" s="25" t="s">
        <v>106</v>
      </c>
      <c r="L114" s="30"/>
    </row>
    <row r="115" spans="2:65" s="1" customFormat="1" ht="16.5" customHeight="1">
      <c r="B115" s="30"/>
      <c r="E115" s="186" t="str">
        <f>E9</f>
        <v>SO2-03 - VRN 30,131</v>
      </c>
      <c r="F115" s="226"/>
      <c r="G115" s="226"/>
      <c r="H115" s="22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 xml:space="preserve"> </v>
      </c>
      <c r="I117" s="25" t="s">
        <v>22</v>
      </c>
      <c r="J117" s="50" t="str">
        <f>IF(J12="","",J12)</f>
        <v>22. 11. 2022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E15</f>
        <v>Správa železnic, státní organizace</v>
      </c>
      <c r="I119" s="25" t="s">
        <v>32</v>
      </c>
      <c r="J119" s="28" t="str">
        <f>E21</f>
        <v xml:space="preserve"> </v>
      </c>
      <c r="L119" s="30"/>
    </row>
    <row r="120" spans="2:65" s="1" customFormat="1" ht="15.2" customHeight="1">
      <c r="B120" s="30"/>
      <c r="C120" s="25" t="s">
        <v>30</v>
      </c>
      <c r="F120" s="23" t="str">
        <f>IF(E18="","",E18)</f>
        <v>Vyplň údaj</v>
      </c>
      <c r="I120" s="25" t="s">
        <v>34</v>
      </c>
      <c r="J120" s="28" t="str">
        <f>E24</f>
        <v xml:space="preserve"> 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125</v>
      </c>
      <c r="D122" s="112" t="s">
        <v>61</v>
      </c>
      <c r="E122" s="112" t="s">
        <v>57</v>
      </c>
      <c r="F122" s="112" t="s">
        <v>58</v>
      </c>
      <c r="G122" s="112" t="s">
        <v>126</v>
      </c>
      <c r="H122" s="112" t="s">
        <v>127</v>
      </c>
      <c r="I122" s="112" t="s">
        <v>128</v>
      </c>
      <c r="J122" s="113" t="s">
        <v>110</v>
      </c>
      <c r="K122" s="114" t="s">
        <v>129</v>
      </c>
      <c r="L122" s="110"/>
      <c r="M122" s="57" t="s">
        <v>1</v>
      </c>
      <c r="N122" s="58" t="s">
        <v>40</v>
      </c>
      <c r="O122" s="58" t="s">
        <v>130</v>
      </c>
      <c r="P122" s="58" t="s">
        <v>131</v>
      </c>
      <c r="Q122" s="58" t="s">
        <v>132</v>
      </c>
      <c r="R122" s="58" t="s">
        <v>133</v>
      </c>
      <c r="S122" s="58" t="s">
        <v>134</v>
      </c>
      <c r="T122" s="59" t="s">
        <v>135</v>
      </c>
    </row>
    <row r="123" spans="2:65" s="1" customFormat="1" ht="22.9" customHeight="1">
      <c r="B123" s="30"/>
      <c r="C123" s="62" t="s">
        <v>136</v>
      </c>
      <c r="J123" s="115">
        <f>BK123</f>
        <v>0</v>
      </c>
      <c r="L123" s="30"/>
      <c r="M123" s="60"/>
      <c r="N123" s="51"/>
      <c r="O123" s="51"/>
      <c r="P123" s="116">
        <f>P124</f>
        <v>0</v>
      </c>
      <c r="Q123" s="51"/>
      <c r="R123" s="116">
        <f>R124</f>
        <v>0</v>
      </c>
      <c r="S123" s="51"/>
      <c r="T123" s="117">
        <f>T124</f>
        <v>0</v>
      </c>
      <c r="AT123" s="15" t="s">
        <v>75</v>
      </c>
      <c r="AU123" s="15" t="s">
        <v>112</v>
      </c>
      <c r="BK123" s="118">
        <f>BK124</f>
        <v>0</v>
      </c>
    </row>
    <row r="124" spans="2:65" s="11" customFormat="1" ht="25.9" customHeight="1">
      <c r="B124" s="119"/>
      <c r="D124" s="120" t="s">
        <v>75</v>
      </c>
      <c r="E124" s="121" t="s">
        <v>468</v>
      </c>
      <c r="F124" s="121" t="s">
        <v>469</v>
      </c>
      <c r="I124" s="122"/>
      <c r="J124" s="123">
        <f>BK124</f>
        <v>0</v>
      </c>
      <c r="L124" s="119"/>
      <c r="M124" s="124"/>
      <c r="P124" s="125">
        <f>P125+P129+P136+P139+P143+P145</f>
        <v>0</v>
      </c>
      <c r="R124" s="125">
        <f>R125+R129+R136+R139+R143+R145</f>
        <v>0</v>
      </c>
      <c r="T124" s="126">
        <f>T125+T129+T136+T139+T143+T145</f>
        <v>0</v>
      </c>
      <c r="AR124" s="120" t="s">
        <v>164</v>
      </c>
      <c r="AT124" s="127" t="s">
        <v>75</v>
      </c>
      <c r="AU124" s="127" t="s">
        <v>76</v>
      </c>
      <c r="AY124" s="120" t="s">
        <v>139</v>
      </c>
      <c r="BK124" s="128">
        <f>BK125+BK129+BK136+BK139+BK143+BK145</f>
        <v>0</v>
      </c>
    </row>
    <row r="125" spans="2:65" s="11" customFormat="1" ht="22.9" customHeight="1">
      <c r="B125" s="119"/>
      <c r="D125" s="120" t="s">
        <v>75</v>
      </c>
      <c r="E125" s="129" t="s">
        <v>470</v>
      </c>
      <c r="F125" s="129" t="s">
        <v>471</v>
      </c>
      <c r="I125" s="122"/>
      <c r="J125" s="130">
        <f>BK125</f>
        <v>0</v>
      </c>
      <c r="L125" s="119"/>
      <c r="M125" s="124"/>
      <c r="P125" s="125">
        <f>SUM(P126:P128)</f>
        <v>0</v>
      </c>
      <c r="R125" s="125">
        <f>SUM(R126:R128)</f>
        <v>0</v>
      </c>
      <c r="T125" s="126">
        <f>SUM(T126:T128)</f>
        <v>0</v>
      </c>
      <c r="AR125" s="120" t="s">
        <v>164</v>
      </c>
      <c r="AT125" s="127" t="s">
        <v>75</v>
      </c>
      <c r="AU125" s="127" t="s">
        <v>84</v>
      </c>
      <c r="AY125" s="120" t="s">
        <v>139</v>
      </c>
      <c r="BK125" s="128">
        <f>SUM(BK126:BK128)</f>
        <v>0</v>
      </c>
    </row>
    <row r="126" spans="2:65" s="1" customFormat="1" ht="16.5" customHeight="1">
      <c r="B126" s="30"/>
      <c r="C126" s="131" t="s">
        <v>84</v>
      </c>
      <c r="D126" s="131" t="s">
        <v>141</v>
      </c>
      <c r="E126" s="132" t="s">
        <v>472</v>
      </c>
      <c r="F126" s="133" t="s">
        <v>473</v>
      </c>
      <c r="G126" s="134" t="s">
        <v>449</v>
      </c>
      <c r="H126" s="135">
        <v>1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41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145</v>
      </c>
      <c r="AT126" s="143" t="s">
        <v>141</v>
      </c>
      <c r="AU126" s="143" t="s">
        <v>86</v>
      </c>
      <c r="AY126" s="15" t="s">
        <v>139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84</v>
      </c>
      <c r="BK126" s="144">
        <f>ROUND(I126*H126,2)</f>
        <v>0</v>
      </c>
      <c r="BL126" s="15" t="s">
        <v>145</v>
      </c>
      <c r="BM126" s="143" t="s">
        <v>633</v>
      </c>
    </row>
    <row r="127" spans="2:65" s="1" customFormat="1" ht="16.5" customHeight="1">
      <c r="B127" s="30"/>
      <c r="C127" s="131" t="s">
        <v>86</v>
      </c>
      <c r="D127" s="131" t="s">
        <v>141</v>
      </c>
      <c r="E127" s="132" t="s">
        <v>475</v>
      </c>
      <c r="F127" s="133" t="s">
        <v>476</v>
      </c>
      <c r="G127" s="134" t="s">
        <v>449</v>
      </c>
      <c r="H127" s="135">
        <v>1</v>
      </c>
      <c r="I127" s="136"/>
      <c r="J127" s="137">
        <f>ROUND(I127*H127,2)</f>
        <v>0</v>
      </c>
      <c r="K127" s="138"/>
      <c r="L127" s="30"/>
      <c r="M127" s="139" t="s">
        <v>1</v>
      </c>
      <c r="N127" s="140" t="s">
        <v>41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145</v>
      </c>
      <c r="AT127" s="143" t="s">
        <v>141</v>
      </c>
      <c r="AU127" s="143" t="s">
        <v>86</v>
      </c>
      <c r="AY127" s="15" t="s">
        <v>139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84</v>
      </c>
      <c r="BK127" s="144">
        <f>ROUND(I127*H127,2)</f>
        <v>0</v>
      </c>
      <c r="BL127" s="15" t="s">
        <v>145</v>
      </c>
      <c r="BM127" s="143" t="s">
        <v>634</v>
      </c>
    </row>
    <row r="128" spans="2:65" s="1" customFormat="1" ht="19.5">
      <c r="B128" s="30"/>
      <c r="D128" s="146" t="s">
        <v>317</v>
      </c>
      <c r="F128" s="171" t="s">
        <v>478</v>
      </c>
      <c r="I128" s="172"/>
      <c r="L128" s="30"/>
      <c r="M128" s="173"/>
      <c r="T128" s="54"/>
      <c r="AT128" s="15" t="s">
        <v>317</v>
      </c>
      <c r="AU128" s="15" t="s">
        <v>86</v>
      </c>
    </row>
    <row r="129" spans="2:65" s="11" customFormat="1" ht="22.9" customHeight="1">
      <c r="B129" s="119"/>
      <c r="D129" s="120" t="s">
        <v>75</v>
      </c>
      <c r="E129" s="129" t="s">
        <v>479</v>
      </c>
      <c r="F129" s="129" t="s">
        <v>480</v>
      </c>
      <c r="I129" s="122"/>
      <c r="J129" s="130">
        <f>BK129</f>
        <v>0</v>
      </c>
      <c r="L129" s="119"/>
      <c r="M129" s="124"/>
      <c r="P129" s="125">
        <f>SUM(P130:P135)</f>
        <v>0</v>
      </c>
      <c r="R129" s="125">
        <f>SUM(R130:R135)</f>
        <v>0</v>
      </c>
      <c r="T129" s="126">
        <f>SUM(T130:T135)</f>
        <v>0</v>
      </c>
      <c r="AR129" s="120" t="s">
        <v>164</v>
      </c>
      <c r="AT129" s="127" t="s">
        <v>75</v>
      </c>
      <c r="AU129" s="127" t="s">
        <v>84</v>
      </c>
      <c r="AY129" s="120" t="s">
        <v>139</v>
      </c>
      <c r="BK129" s="128">
        <f>SUM(BK130:BK135)</f>
        <v>0</v>
      </c>
    </row>
    <row r="130" spans="2:65" s="1" customFormat="1" ht="16.5" customHeight="1">
      <c r="B130" s="30"/>
      <c r="C130" s="131" t="s">
        <v>153</v>
      </c>
      <c r="D130" s="131" t="s">
        <v>141</v>
      </c>
      <c r="E130" s="132" t="s">
        <v>481</v>
      </c>
      <c r="F130" s="133" t="s">
        <v>480</v>
      </c>
      <c r="G130" s="134" t="s">
        <v>449</v>
      </c>
      <c r="H130" s="135">
        <v>1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41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145</v>
      </c>
      <c r="AT130" s="143" t="s">
        <v>141</v>
      </c>
      <c r="AU130" s="143" t="s">
        <v>86</v>
      </c>
      <c r="AY130" s="15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84</v>
      </c>
      <c r="BK130" s="144">
        <f>ROUND(I130*H130,2)</f>
        <v>0</v>
      </c>
      <c r="BL130" s="15" t="s">
        <v>145</v>
      </c>
      <c r="BM130" s="143" t="s">
        <v>635</v>
      </c>
    </row>
    <row r="131" spans="2:65" s="1" customFormat="1" ht="19.5">
      <c r="B131" s="30"/>
      <c r="D131" s="146" t="s">
        <v>317</v>
      </c>
      <c r="F131" s="171" t="s">
        <v>483</v>
      </c>
      <c r="I131" s="172"/>
      <c r="L131" s="30"/>
      <c r="M131" s="173"/>
      <c r="T131" s="54"/>
      <c r="AT131" s="15" t="s">
        <v>317</v>
      </c>
      <c r="AU131" s="15" t="s">
        <v>86</v>
      </c>
    </row>
    <row r="132" spans="2:65" s="1" customFormat="1" ht="16.5" customHeight="1">
      <c r="B132" s="30"/>
      <c r="C132" s="131" t="s">
        <v>145</v>
      </c>
      <c r="D132" s="131" t="s">
        <v>141</v>
      </c>
      <c r="E132" s="132" t="s">
        <v>484</v>
      </c>
      <c r="F132" s="133" t="s">
        <v>485</v>
      </c>
      <c r="G132" s="134" t="s">
        <v>449</v>
      </c>
      <c r="H132" s="135">
        <v>1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41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145</v>
      </c>
      <c r="AT132" s="143" t="s">
        <v>141</v>
      </c>
      <c r="AU132" s="143" t="s">
        <v>86</v>
      </c>
      <c r="AY132" s="15" t="s">
        <v>139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84</v>
      </c>
      <c r="BK132" s="144">
        <f>ROUND(I132*H132,2)</f>
        <v>0</v>
      </c>
      <c r="BL132" s="15" t="s">
        <v>145</v>
      </c>
      <c r="BM132" s="143" t="s">
        <v>636</v>
      </c>
    </row>
    <row r="133" spans="2:65" s="1" customFormat="1" ht="19.5">
      <c r="B133" s="30"/>
      <c r="D133" s="146" t="s">
        <v>317</v>
      </c>
      <c r="F133" s="171" t="s">
        <v>487</v>
      </c>
      <c r="I133" s="172"/>
      <c r="L133" s="30"/>
      <c r="M133" s="173"/>
      <c r="T133" s="54"/>
      <c r="AT133" s="15" t="s">
        <v>317</v>
      </c>
      <c r="AU133" s="15" t="s">
        <v>86</v>
      </c>
    </row>
    <row r="134" spans="2:65" s="1" customFormat="1" ht="16.5" customHeight="1">
      <c r="B134" s="30"/>
      <c r="C134" s="131" t="s">
        <v>164</v>
      </c>
      <c r="D134" s="131" t="s">
        <v>141</v>
      </c>
      <c r="E134" s="132" t="s">
        <v>488</v>
      </c>
      <c r="F134" s="133" t="s">
        <v>489</v>
      </c>
      <c r="G134" s="134" t="s">
        <v>449</v>
      </c>
      <c r="H134" s="135">
        <v>1</v>
      </c>
      <c r="I134" s="136"/>
      <c r="J134" s="137">
        <f>ROUND(I134*H134,2)</f>
        <v>0</v>
      </c>
      <c r="K134" s="138"/>
      <c r="L134" s="30"/>
      <c r="M134" s="139" t="s">
        <v>1</v>
      </c>
      <c r="N134" s="140" t="s">
        <v>41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145</v>
      </c>
      <c r="AT134" s="143" t="s">
        <v>141</v>
      </c>
      <c r="AU134" s="143" t="s">
        <v>86</v>
      </c>
      <c r="AY134" s="15" t="s">
        <v>139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84</v>
      </c>
      <c r="BK134" s="144">
        <f>ROUND(I134*H134,2)</f>
        <v>0</v>
      </c>
      <c r="BL134" s="15" t="s">
        <v>145</v>
      </c>
      <c r="BM134" s="143" t="s">
        <v>637</v>
      </c>
    </row>
    <row r="135" spans="2:65" s="1" customFormat="1" ht="19.5">
      <c r="B135" s="30"/>
      <c r="D135" s="146" t="s">
        <v>317</v>
      </c>
      <c r="F135" s="171" t="s">
        <v>491</v>
      </c>
      <c r="I135" s="172"/>
      <c r="L135" s="30"/>
      <c r="M135" s="173"/>
      <c r="T135" s="54"/>
      <c r="AT135" s="15" t="s">
        <v>317</v>
      </c>
      <c r="AU135" s="15" t="s">
        <v>86</v>
      </c>
    </row>
    <row r="136" spans="2:65" s="11" customFormat="1" ht="22.9" customHeight="1">
      <c r="B136" s="119"/>
      <c r="D136" s="120" t="s">
        <v>75</v>
      </c>
      <c r="E136" s="129" t="s">
        <v>492</v>
      </c>
      <c r="F136" s="129" t="s">
        <v>493</v>
      </c>
      <c r="I136" s="122"/>
      <c r="J136" s="130">
        <f>BK136</f>
        <v>0</v>
      </c>
      <c r="L136" s="119"/>
      <c r="M136" s="124"/>
      <c r="P136" s="125">
        <f>SUM(P137:P138)</f>
        <v>0</v>
      </c>
      <c r="R136" s="125">
        <f>SUM(R137:R138)</f>
        <v>0</v>
      </c>
      <c r="T136" s="126">
        <f>SUM(T137:T138)</f>
        <v>0</v>
      </c>
      <c r="AR136" s="120" t="s">
        <v>164</v>
      </c>
      <c r="AT136" s="127" t="s">
        <v>75</v>
      </c>
      <c r="AU136" s="127" t="s">
        <v>84</v>
      </c>
      <c r="AY136" s="120" t="s">
        <v>139</v>
      </c>
      <c r="BK136" s="128">
        <f>SUM(BK137:BK138)</f>
        <v>0</v>
      </c>
    </row>
    <row r="137" spans="2:65" s="1" customFormat="1" ht="16.5" customHeight="1">
      <c r="B137" s="30"/>
      <c r="C137" s="131" t="s">
        <v>168</v>
      </c>
      <c r="D137" s="131" t="s">
        <v>141</v>
      </c>
      <c r="E137" s="132" t="s">
        <v>494</v>
      </c>
      <c r="F137" s="133" t="s">
        <v>495</v>
      </c>
      <c r="G137" s="134" t="s">
        <v>449</v>
      </c>
      <c r="H137" s="135">
        <v>1</v>
      </c>
      <c r="I137" s="136"/>
      <c r="J137" s="137">
        <f>ROUND(I137*H137,2)</f>
        <v>0</v>
      </c>
      <c r="K137" s="138"/>
      <c r="L137" s="30"/>
      <c r="M137" s="139" t="s">
        <v>1</v>
      </c>
      <c r="N137" s="140" t="s">
        <v>41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145</v>
      </c>
      <c r="AT137" s="143" t="s">
        <v>141</v>
      </c>
      <c r="AU137" s="143" t="s">
        <v>86</v>
      </c>
      <c r="AY137" s="15" t="s">
        <v>139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84</v>
      </c>
      <c r="BK137" s="144">
        <f>ROUND(I137*H137,2)</f>
        <v>0</v>
      </c>
      <c r="BL137" s="15" t="s">
        <v>145</v>
      </c>
      <c r="BM137" s="143" t="s">
        <v>638</v>
      </c>
    </row>
    <row r="138" spans="2:65" s="1" customFormat="1" ht="19.5">
      <c r="B138" s="30"/>
      <c r="D138" s="146" t="s">
        <v>317</v>
      </c>
      <c r="F138" s="171" t="s">
        <v>639</v>
      </c>
      <c r="I138" s="172"/>
      <c r="L138" s="30"/>
      <c r="M138" s="173"/>
      <c r="T138" s="54"/>
      <c r="AT138" s="15" t="s">
        <v>317</v>
      </c>
      <c r="AU138" s="15" t="s">
        <v>86</v>
      </c>
    </row>
    <row r="139" spans="2:65" s="11" customFormat="1" ht="22.9" customHeight="1">
      <c r="B139" s="119"/>
      <c r="D139" s="120" t="s">
        <v>75</v>
      </c>
      <c r="E139" s="129" t="s">
        <v>498</v>
      </c>
      <c r="F139" s="129" t="s">
        <v>499</v>
      </c>
      <c r="I139" s="122"/>
      <c r="J139" s="130">
        <f>BK139</f>
        <v>0</v>
      </c>
      <c r="L139" s="119"/>
      <c r="M139" s="124"/>
      <c r="P139" s="125">
        <f>SUM(P140:P142)</f>
        <v>0</v>
      </c>
      <c r="R139" s="125">
        <f>SUM(R140:R142)</f>
        <v>0</v>
      </c>
      <c r="T139" s="126">
        <f>SUM(T140:T142)</f>
        <v>0</v>
      </c>
      <c r="AR139" s="120" t="s">
        <v>164</v>
      </c>
      <c r="AT139" s="127" t="s">
        <v>75</v>
      </c>
      <c r="AU139" s="127" t="s">
        <v>84</v>
      </c>
      <c r="AY139" s="120" t="s">
        <v>139</v>
      </c>
      <c r="BK139" s="128">
        <f>SUM(BK140:BK142)</f>
        <v>0</v>
      </c>
    </row>
    <row r="140" spans="2:65" s="1" customFormat="1" ht="16.5" customHeight="1">
      <c r="B140" s="30"/>
      <c r="C140" s="131" t="s">
        <v>172</v>
      </c>
      <c r="D140" s="131" t="s">
        <v>141</v>
      </c>
      <c r="E140" s="132" t="s">
        <v>500</v>
      </c>
      <c r="F140" s="133" t="s">
        <v>499</v>
      </c>
      <c r="G140" s="134" t="s">
        <v>449</v>
      </c>
      <c r="H140" s="135">
        <v>1</v>
      </c>
      <c r="I140" s="136"/>
      <c r="J140" s="137">
        <f>ROUND(I140*H140,2)</f>
        <v>0</v>
      </c>
      <c r="K140" s="138"/>
      <c r="L140" s="30"/>
      <c r="M140" s="139" t="s">
        <v>1</v>
      </c>
      <c r="N140" s="140" t="s">
        <v>41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145</v>
      </c>
      <c r="AT140" s="143" t="s">
        <v>141</v>
      </c>
      <c r="AU140" s="143" t="s">
        <v>86</v>
      </c>
      <c r="AY140" s="15" t="s">
        <v>139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84</v>
      </c>
      <c r="BK140" s="144">
        <f>ROUND(I140*H140,2)</f>
        <v>0</v>
      </c>
      <c r="BL140" s="15" t="s">
        <v>145</v>
      </c>
      <c r="BM140" s="143" t="s">
        <v>640</v>
      </c>
    </row>
    <row r="141" spans="2:65" s="1" customFormat="1" ht="16.5" customHeight="1">
      <c r="B141" s="30"/>
      <c r="C141" s="131" t="s">
        <v>176</v>
      </c>
      <c r="D141" s="131" t="s">
        <v>141</v>
      </c>
      <c r="E141" s="132" t="s">
        <v>502</v>
      </c>
      <c r="F141" s="133" t="s">
        <v>503</v>
      </c>
      <c r="G141" s="134" t="s">
        <v>449</v>
      </c>
      <c r="H141" s="135">
        <v>1</v>
      </c>
      <c r="I141" s="136"/>
      <c r="J141" s="137">
        <f>ROUND(I141*H141,2)</f>
        <v>0</v>
      </c>
      <c r="K141" s="138"/>
      <c r="L141" s="30"/>
      <c r="M141" s="139" t="s">
        <v>1</v>
      </c>
      <c r="N141" s="140" t="s">
        <v>41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145</v>
      </c>
      <c r="AT141" s="143" t="s">
        <v>141</v>
      </c>
      <c r="AU141" s="143" t="s">
        <v>86</v>
      </c>
      <c r="AY141" s="15" t="s">
        <v>139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84</v>
      </c>
      <c r="BK141" s="144">
        <f>ROUND(I141*H141,2)</f>
        <v>0</v>
      </c>
      <c r="BL141" s="15" t="s">
        <v>145</v>
      </c>
      <c r="BM141" s="143" t="s">
        <v>641</v>
      </c>
    </row>
    <row r="142" spans="2:65" s="1" customFormat="1" ht="19.5">
      <c r="B142" s="30"/>
      <c r="D142" s="146" t="s">
        <v>317</v>
      </c>
      <c r="F142" s="171" t="s">
        <v>505</v>
      </c>
      <c r="I142" s="172"/>
      <c r="L142" s="30"/>
      <c r="M142" s="173"/>
      <c r="T142" s="54"/>
      <c r="AT142" s="15" t="s">
        <v>317</v>
      </c>
      <c r="AU142" s="15" t="s">
        <v>86</v>
      </c>
    </row>
    <row r="143" spans="2:65" s="11" customFormat="1" ht="22.9" customHeight="1">
      <c r="B143" s="119"/>
      <c r="D143" s="120" t="s">
        <v>75</v>
      </c>
      <c r="E143" s="129" t="s">
        <v>506</v>
      </c>
      <c r="F143" s="129" t="s">
        <v>507</v>
      </c>
      <c r="I143" s="122"/>
      <c r="J143" s="130">
        <f>BK143</f>
        <v>0</v>
      </c>
      <c r="L143" s="119"/>
      <c r="M143" s="124"/>
      <c r="P143" s="125">
        <f>P144</f>
        <v>0</v>
      </c>
      <c r="R143" s="125">
        <f>R144</f>
        <v>0</v>
      </c>
      <c r="T143" s="126">
        <f>T144</f>
        <v>0</v>
      </c>
      <c r="AR143" s="120" t="s">
        <v>164</v>
      </c>
      <c r="AT143" s="127" t="s">
        <v>75</v>
      </c>
      <c r="AU143" s="127" t="s">
        <v>84</v>
      </c>
      <c r="AY143" s="120" t="s">
        <v>139</v>
      </c>
      <c r="BK143" s="128">
        <f>BK144</f>
        <v>0</v>
      </c>
    </row>
    <row r="144" spans="2:65" s="1" customFormat="1" ht="16.5" customHeight="1">
      <c r="B144" s="30"/>
      <c r="C144" s="131" t="s">
        <v>181</v>
      </c>
      <c r="D144" s="131" t="s">
        <v>141</v>
      </c>
      <c r="E144" s="132" t="s">
        <v>508</v>
      </c>
      <c r="F144" s="133" t="s">
        <v>507</v>
      </c>
      <c r="G144" s="134" t="s">
        <v>449</v>
      </c>
      <c r="H144" s="135">
        <v>1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41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145</v>
      </c>
      <c r="AT144" s="143" t="s">
        <v>141</v>
      </c>
      <c r="AU144" s="143" t="s">
        <v>86</v>
      </c>
      <c r="AY144" s="15" t="s">
        <v>139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84</v>
      </c>
      <c r="BK144" s="144">
        <f>ROUND(I144*H144,2)</f>
        <v>0</v>
      </c>
      <c r="BL144" s="15" t="s">
        <v>145</v>
      </c>
      <c r="BM144" s="143" t="s">
        <v>642</v>
      </c>
    </row>
    <row r="145" spans="2:65" s="11" customFormat="1" ht="22.9" customHeight="1">
      <c r="B145" s="119"/>
      <c r="D145" s="120" t="s">
        <v>75</v>
      </c>
      <c r="E145" s="129" t="s">
        <v>514</v>
      </c>
      <c r="F145" s="129" t="s">
        <v>515</v>
      </c>
      <c r="I145" s="122"/>
      <c r="J145" s="130">
        <f>BK145</f>
        <v>0</v>
      </c>
      <c r="L145" s="119"/>
      <c r="M145" s="124"/>
      <c r="P145" s="125">
        <f>P146</f>
        <v>0</v>
      </c>
      <c r="R145" s="125">
        <f>R146</f>
        <v>0</v>
      </c>
      <c r="T145" s="126">
        <f>T146</f>
        <v>0</v>
      </c>
      <c r="AR145" s="120" t="s">
        <v>164</v>
      </c>
      <c r="AT145" s="127" t="s">
        <v>75</v>
      </c>
      <c r="AU145" s="127" t="s">
        <v>84</v>
      </c>
      <c r="AY145" s="120" t="s">
        <v>139</v>
      </c>
      <c r="BK145" s="128">
        <f>BK146</f>
        <v>0</v>
      </c>
    </row>
    <row r="146" spans="2:65" s="1" customFormat="1" ht="16.5" customHeight="1">
      <c r="B146" s="30"/>
      <c r="C146" s="131" t="s">
        <v>186</v>
      </c>
      <c r="D146" s="131" t="s">
        <v>141</v>
      </c>
      <c r="E146" s="132" t="s">
        <v>516</v>
      </c>
      <c r="F146" s="133" t="s">
        <v>517</v>
      </c>
      <c r="G146" s="134" t="s">
        <v>449</v>
      </c>
      <c r="H146" s="135">
        <v>1</v>
      </c>
      <c r="I146" s="136"/>
      <c r="J146" s="137">
        <f>ROUND(I146*H146,2)</f>
        <v>0</v>
      </c>
      <c r="K146" s="138"/>
      <c r="L146" s="30"/>
      <c r="M146" s="178" t="s">
        <v>1</v>
      </c>
      <c r="N146" s="179" t="s">
        <v>41</v>
      </c>
      <c r="O146" s="18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143" t="s">
        <v>145</v>
      </c>
      <c r="AT146" s="143" t="s">
        <v>141</v>
      </c>
      <c r="AU146" s="143" t="s">
        <v>86</v>
      </c>
      <c r="AY146" s="15" t="s">
        <v>139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84</v>
      </c>
      <c r="BK146" s="144">
        <f>ROUND(I146*H146,2)</f>
        <v>0</v>
      </c>
      <c r="BL146" s="15" t="s">
        <v>145</v>
      </c>
      <c r="BM146" s="143" t="s">
        <v>643</v>
      </c>
    </row>
    <row r="147" spans="2:65" s="1" customFormat="1" ht="6.95" customHeight="1">
      <c r="B147" s="42"/>
      <c r="C147" s="43"/>
      <c r="D147" s="43"/>
      <c r="E147" s="43"/>
      <c r="F147" s="43"/>
      <c r="G147" s="43"/>
      <c r="H147" s="43"/>
      <c r="I147" s="43"/>
      <c r="J147" s="43"/>
      <c r="K147" s="43"/>
      <c r="L147" s="30"/>
    </row>
  </sheetData>
  <sheetProtection algorithmName="SHA-512" hashValue="FgqqtUDjZ7zcEgOdK/tR612Yurh7t/va19ZWBqb98FSHhn71k4gZDx5iPtvBjDKcvyB8RpIh6lLVXp7gz0u7Ag==" saltValue="UUSfmGLtuLTZVlrcXlgRqXtCprDP+rV2LAxLyV6hILJit2deNCyU1jzoPoCYW67BSnuZ3S0VTJR73ij5u5SjlA==" spinCount="100000" sheet="1" objects="1" scenarios="1" formatColumns="0" formatRows="0" autoFilter="0"/>
  <autoFilter ref="C122:K146" xr:uid="{00000000-0009-0000-0000-000006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104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4" t="str">
        <f>'Rekapitulace stavby'!K6</f>
        <v>Oprava mostů v úseku Č. Krumlov – Kájov</v>
      </c>
      <c r="F7" s="225"/>
      <c r="G7" s="225"/>
      <c r="H7" s="225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186" t="s">
        <v>644</v>
      </c>
      <c r="F9" s="226"/>
      <c r="G9" s="226"/>
      <c r="H9" s="22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22. 11. 2022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7" t="str">
        <f>'Rekapitulace stavby'!E14</f>
        <v>Vyplň údaj</v>
      </c>
      <c r="F18" s="208"/>
      <c r="G18" s="208"/>
      <c r="H18" s="20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21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ROUND((SUM(BE118:BE127)),  2)</f>
        <v>0</v>
      </c>
      <c r="I33" s="90">
        <v>0.21</v>
      </c>
      <c r="J33" s="89">
        <f>ROUND(((SUM(BE118:BE127))*I33),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ROUND((SUM(BF118:BF127)),  2)</f>
        <v>0</v>
      </c>
      <c r="I34" s="90">
        <v>0.15</v>
      </c>
      <c r="J34" s="89">
        <f>ROUND(((SUM(BF118:BF127))*I34),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ROUND((SUM(BG118:BG127)),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ROUND((SUM(BH118:BH127)),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ROUND((SUM(BI118:BI127)),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4" t="str">
        <f>E7</f>
        <v>Oprava mostů v úseku Č. Krumlov – Kájov</v>
      </c>
      <c r="F85" s="225"/>
      <c r="G85" s="225"/>
      <c r="H85" s="225"/>
      <c r="L85" s="30"/>
    </row>
    <row r="86" spans="2:47" s="1" customFormat="1" ht="12" customHeight="1">
      <c r="B86" s="30"/>
      <c r="C86" s="25" t="s">
        <v>106</v>
      </c>
      <c r="L86" s="30"/>
    </row>
    <row r="87" spans="2:47" s="1" customFormat="1" ht="16.5" customHeight="1">
      <c r="B87" s="30"/>
      <c r="E87" s="186" t="str">
        <f>E9</f>
        <v>SO2-04 - Materiál zadavatele (neoceňuje se) 30,131</v>
      </c>
      <c r="F87" s="226"/>
      <c r="G87" s="226"/>
      <c r="H87" s="22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22. 11. 2022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Správa železnic, státní organizace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111</v>
      </c>
      <c r="J96" s="64">
        <f>J118</f>
        <v>0</v>
      </c>
      <c r="L96" s="30"/>
      <c r="AU96" s="15" t="s">
        <v>112</v>
      </c>
    </row>
    <row r="97" spans="2:12" s="8" customFormat="1" ht="24.95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118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124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24" t="str">
        <f>E7</f>
        <v>Oprava mostů v úseku Č. Krumlov – Kájov</v>
      </c>
      <c r="F108" s="225"/>
      <c r="G108" s="225"/>
      <c r="H108" s="225"/>
      <c r="L108" s="30"/>
    </row>
    <row r="109" spans="2:12" s="1" customFormat="1" ht="12" customHeight="1">
      <c r="B109" s="30"/>
      <c r="C109" s="25" t="s">
        <v>106</v>
      </c>
      <c r="L109" s="30"/>
    </row>
    <row r="110" spans="2:12" s="1" customFormat="1" ht="16.5" customHeight="1">
      <c r="B110" s="30"/>
      <c r="E110" s="186" t="str">
        <f>E9</f>
        <v>SO2-04 - Materiál zadavatele (neoceňuje se) 30,131</v>
      </c>
      <c r="F110" s="226"/>
      <c r="G110" s="226"/>
      <c r="H110" s="226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 xml:space="preserve"> </v>
      </c>
      <c r="I112" s="25" t="s">
        <v>22</v>
      </c>
      <c r="J112" s="50" t="str">
        <f>IF(J12="","",J12)</f>
        <v>22. 11. 2022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>Správa železnic, státní organizace</v>
      </c>
      <c r="I114" s="25" t="s">
        <v>32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30</v>
      </c>
      <c r="F115" s="23" t="str">
        <f>IF(E18="","",E18)</f>
        <v>Vyplň údaj</v>
      </c>
      <c r="I115" s="25" t="s">
        <v>34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125</v>
      </c>
      <c r="D117" s="112" t="s">
        <v>61</v>
      </c>
      <c r="E117" s="112" t="s">
        <v>57</v>
      </c>
      <c r="F117" s="112" t="s">
        <v>58</v>
      </c>
      <c r="G117" s="112" t="s">
        <v>126</v>
      </c>
      <c r="H117" s="112" t="s">
        <v>127</v>
      </c>
      <c r="I117" s="112" t="s">
        <v>128</v>
      </c>
      <c r="J117" s="113" t="s">
        <v>110</v>
      </c>
      <c r="K117" s="114" t="s">
        <v>129</v>
      </c>
      <c r="L117" s="110"/>
      <c r="M117" s="57" t="s">
        <v>1</v>
      </c>
      <c r="N117" s="58" t="s">
        <v>40</v>
      </c>
      <c r="O117" s="58" t="s">
        <v>130</v>
      </c>
      <c r="P117" s="58" t="s">
        <v>131</v>
      </c>
      <c r="Q117" s="58" t="s">
        <v>132</v>
      </c>
      <c r="R117" s="58" t="s">
        <v>133</v>
      </c>
      <c r="S117" s="58" t="s">
        <v>134</v>
      </c>
      <c r="T117" s="59" t="s">
        <v>135</v>
      </c>
    </row>
    <row r="118" spans="2:65" s="1" customFormat="1" ht="22.9" customHeight="1">
      <c r="B118" s="30"/>
      <c r="C118" s="62" t="s">
        <v>136</v>
      </c>
      <c r="J118" s="115">
        <f>BK118</f>
        <v>0</v>
      </c>
      <c r="L118" s="30"/>
      <c r="M118" s="60"/>
      <c r="N118" s="51"/>
      <c r="O118" s="51"/>
      <c r="P118" s="116">
        <f>P119</f>
        <v>0</v>
      </c>
      <c r="Q118" s="51"/>
      <c r="R118" s="116">
        <f>R119</f>
        <v>38.305</v>
      </c>
      <c r="S118" s="51"/>
      <c r="T118" s="117">
        <f>T119</f>
        <v>0</v>
      </c>
      <c r="AT118" s="15" t="s">
        <v>75</v>
      </c>
      <c r="AU118" s="15" t="s">
        <v>112</v>
      </c>
      <c r="BK118" s="118">
        <f>BK119</f>
        <v>0</v>
      </c>
    </row>
    <row r="119" spans="2:65" s="11" customFormat="1" ht="25.9" customHeight="1">
      <c r="B119" s="119"/>
      <c r="D119" s="120" t="s">
        <v>75</v>
      </c>
      <c r="E119" s="121" t="s">
        <v>137</v>
      </c>
      <c r="F119" s="121" t="s">
        <v>138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38.305</v>
      </c>
      <c r="T119" s="126">
        <f>T120</f>
        <v>0</v>
      </c>
      <c r="AR119" s="120" t="s">
        <v>84</v>
      </c>
      <c r="AT119" s="127" t="s">
        <v>75</v>
      </c>
      <c r="AU119" s="127" t="s">
        <v>76</v>
      </c>
      <c r="AY119" s="120" t="s">
        <v>139</v>
      </c>
      <c r="BK119" s="128">
        <f>BK120</f>
        <v>0</v>
      </c>
    </row>
    <row r="120" spans="2:65" s="11" customFormat="1" ht="22.9" customHeight="1">
      <c r="B120" s="119"/>
      <c r="D120" s="120" t="s">
        <v>75</v>
      </c>
      <c r="E120" s="129" t="s">
        <v>164</v>
      </c>
      <c r="F120" s="129" t="s">
        <v>217</v>
      </c>
      <c r="I120" s="122"/>
      <c r="J120" s="130">
        <f>BK120</f>
        <v>0</v>
      </c>
      <c r="L120" s="119"/>
      <c r="M120" s="124"/>
      <c r="P120" s="125">
        <f>SUM(P121:P127)</f>
        <v>0</v>
      </c>
      <c r="R120" s="125">
        <f>SUM(R121:R127)</f>
        <v>38.305</v>
      </c>
      <c r="T120" s="126">
        <f>SUM(T121:T127)</f>
        <v>0</v>
      </c>
      <c r="AR120" s="120" t="s">
        <v>84</v>
      </c>
      <c r="AT120" s="127" t="s">
        <v>75</v>
      </c>
      <c r="AU120" s="127" t="s">
        <v>84</v>
      </c>
      <c r="AY120" s="120" t="s">
        <v>139</v>
      </c>
      <c r="BK120" s="128">
        <f>SUM(BK121:BK127)</f>
        <v>0</v>
      </c>
    </row>
    <row r="121" spans="2:65" s="1" customFormat="1" ht="24.2" customHeight="1">
      <c r="B121" s="30"/>
      <c r="C121" s="160" t="s">
        <v>84</v>
      </c>
      <c r="D121" s="160" t="s">
        <v>225</v>
      </c>
      <c r="E121" s="161" t="s">
        <v>226</v>
      </c>
      <c r="F121" s="162" t="s">
        <v>227</v>
      </c>
      <c r="G121" s="163" t="s">
        <v>221</v>
      </c>
      <c r="H121" s="164">
        <v>47</v>
      </c>
      <c r="I121" s="165"/>
      <c r="J121" s="166">
        <f>ROUND(I121*H121,2)</f>
        <v>0</v>
      </c>
      <c r="K121" s="167"/>
      <c r="L121" s="168"/>
      <c r="M121" s="169" t="s">
        <v>1</v>
      </c>
      <c r="N121" s="170" t="s">
        <v>41</v>
      </c>
      <c r="P121" s="141">
        <f>O121*H121</f>
        <v>0</v>
      </c>
      <c r="Q121" s="141">
        <v>0.81499999999999995</v>
      </c>
      <c r="R121" s="141">
        <f>Q121*H121</f>
        <v>38.305</v>
      </c>
      <c r="S121" s="141">
        <v>0</v>
      </c>
      <c r="T121" s="142">
        <f>S121*H121</f>
        <v>0</v>
      </c>
      <c r="AR121" s="143" t="s">
        <v>176</v>
      </c>
      <c r="AT121" s="143" t="s">
        <v>225</v>
      </c>
      <c r="AU121" s="143" t="s">
        <v>86</v>
      </c>
      <c r="AY121" s="15" t="s">
        <v>139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5" t="s">
        <v>84</v>
      </c>
      <c r="BK121" s="144">
        <f>ROUND(I121*H121,2)</f>
        <v>0</v>
      </c>
      <c r="BL121" s="15" t="s">
        <v>145</v>
      </c>
      <c r="BM121" s="143" t="s">
        <v>645</v>
      </c>
    </row>
    <row r="122" spans="2:65" s="1" customFormat="1" ht="29.25">
      <c r="B122" s="30"/>
      <c r="D122" s="146" t="s">
        <v>317</v>
      </c>
      <c r="F122" s="171" t="s">
        <v>646</v>
      </c>
      <c r="I122" s="172"/>
      <c r="L122" s="30"/>
      <c r="M122" s="173"/>
      <c r="T122" s="54"/>
      <c r="AT122" s="15" t="s">
        <v>317</v>
      </c>
      <c r="AU122" s="15" t="s">
        <v>86</v>
      </c>
    </row>
    <row r="123" spans="2:65" s="12" customFormat="1" ht="11.25">
      <c r="B123" s="145"/>
      <c r="D123" s="146" t="s">
        <v>147</v>
      </c>
      <c r="E123" s="147" t="s">
        <v>1</v>
      </c>
      <c r="F123" s="148" t="s">
        <v>647</v>
      </c>
      <c r="H123" s="149">
        <v>47</v>
      </c>
      <c r="I123" s="150"/>
      <c r="L123" s="145"/>
      <c r="M123" s="151"/>
      <c r="T123" s="152"/>
      <c r="AT123" s="147" t="s">
        <v>147</v>
      </c>
      <c r="AU123" s="147" t="s">
        <v>86</v>
      </c>
      <c r="AV123" s="12" t="s">
        <v>86</v>
      </c>
      <c r="AW123" s="12" t="s">
        <v>33</v>
      </c>
      <c r="AX123" s="12" t="s">
        <v>76</v>
      </c>
      <c r="AY123" s="147" t="s">
        <v>139</v>
      </c>
    </row>
    <row r="124" spans="2:65" s="13" customFormat="1" ht="11.25">
      <c r="B124" s="153"/>
      <c r="D124" s="146" t="s">
        <v>147</v>
      </c>
      <c r="E124" s="154" t="s">
        <v>1</v>
      </c>
      <c r="F124" s="155" t="s">
        <v>149</v>
      </c>
      <c r="H124" s="156">
        <v>47</v>
      </c>
      <c r="I124" s="157"/>
      <c r="L124" s="153"/>
      <c r="M124" s="158"/>
      <c r="T124" s="159"/>
      <c r="AT124" s="154" t="s">
        <v>147</v>
      </c>
      <c r="AU124" s="154" t="s">
        <v>86</v>
      </c>
      <c r="AV124" s="13" t="s">
        <v>145</v>
      </c>
      <c r="AW124" s="13" t="s">
        <v>33</v>
      </c>
      <c r="AX124" s="13" t="s">
        <v>84</v>
      </c>
      <c r="AY124" s="154" t="s">
        <v>139</v>
      </c>
    </row>
    <row r="125" spans="2:65" s="1" customFormat="1" ht="16.5" customHeight="1">
      <c r="B125" s="30"/>
      <c r="C125" s="160" t="s">
        <v>86</v>
      </c>
      <c r="D125" s="160" t="s">
        <v>225</v>
      </c>
      <c r="E125" s="161" t="s">
        <v>648</v>
      </c>
      <c r="F125" s="162" t="s">
        <v>649</v>
      </c>
      <c r="G125" s="163" t="s">
        <v>221</v>
      </c>
      <c r="H125" s="164">
        <v>94</v>
      </c>
      <c r="I125" s="165"/>
      <c r="J125" s="166">
        <f>ROUND(I125*H125,2)</f>
        <v>0</v>
      </c>
      <c r="K125" s="167"/>
      <c r="L125" s="168"/>
      <c r="M125" s="169" t="s">
        <v>1</v>
      </c>
      <c r="N125" s="170" t="s">
        <v>41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176</v>
      </c>
      <c r="AT125" s="143" t="s">
        <v>225</v>
      </c>
      <c r="AU125" s="143" t="s">
        <v>86</v>
      </c>
      <c r="AY125" s="15" t="s">
        <v>139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84</v>
      </c>
      <c r="BK125" s="144">
        <f>ROUND(I125*H125,2)</f>
        <v>0</v>
      </c>
      <c r="BL125" s="15" t="s">
        <v>145</v>
      </c>
      <c r="BM125" s="143" t="s">
        <v>650</v>
      </c>
    </row>
    <row r="126" spans="2:65" s="12" customFormat="1" ht="11.25">
      <c r="B126" s="145"/>
      <c r="D126" s="146" t="s">
        <v>147</v>
      </c>
      <c r="E126" s="147" t="s">
        <v>1</v>
      </c>
      <c r="F126" s="148" t="s">
        <v>651</v>
      </c>
      <c r="H126" s="149">
        <v>94</v>
      </c>
      <c r="I126" s="150"/>
      <c r="L126" s="145"/>
      <c r="M126" s="151"/>
      <c r="T126" s="152"/>
      <c r="AT126" s="147" t="s">
        <v>147</v>
      </c>
      <c r="AU126" s="147" t="s">
        <v>86</v>
      </c>
      <c r="AV126" s="12" t="s">
        <v>86</v>
      </c>
      <c r="AW126" s="12" t="s">
        <v>33</v>
      </c>
      <c r="AX126" s="12" t="s">
        <v>76</v>
      </c>
      <c r="AY126" s="147" t="s">
        <v>139</v>
      </c>
    </row>
    <row r="127" spans="2:65" s="13" customFormat="1" ht="11.25">
      <c r="B127" s="153"/>
      <c r="D127" s="146" t="s">
        <v>147</v>
      </c>
      <c r="E127" s="154" t="s">
        <v>1</v>
      </c>
      <c r="F127" s="155" t="s">
        <v>149</v>
      </c>
      <c r="H127" s="156">
        <v>94</v>
      </c>
      <c r="I127" s="157"/>
      <c r="L127" s="153"/>
      <c r="M127" s="183"/>
      <c r="N127" s="184"/>
      <c r="O127" s="184"/>
      <c r="P127" s="184"/>
      <c r="Q127" s="184"/>
      <c r="R127" s="184"/>
      <c r="S127" s="184"/>
      <c r="T127" s="185"/>
      <c r="AT127" s="154" t="s">
        <v>147</v>
      </c>
      <c r="AU127" s="154" t="s">
        <v>86</v>
      </c>
      <c r="AV127" s="13" t="s">
        <v>145</v>
      </c>
      <c r="AW127" s="13" t="s">
        <v>33</v>
      </c>
      <c r="AX127" s="13" t="s">
        <v>84</v>
      </c>
      <c r="AY127" s="154" t="s">
        <v>139</v>
      </c>
    </row>
    <row r="128" spans="2:65" s="1" customFormat="1" ht="6.95" customHeight="1"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30"/>
    </row>
  </sheetData>
  <sheetProtection algorithmName="SHA-512" hashValue="7vE8XZIwM15jMXzBR4jEljikXwWpa/NgLM9WKaZybOIYagDOElyXx4EdCEKN25hlJTB3KhYvVE7uOQFWD26SBQ==" saltValue="tWAZkJRMPLvW4VPZYiuazpFQgViNxl3Q6Qj2ecq24EMHbYJKonkpf4uPuD4pHHNceZJ259w8yvSHBrJnZyZxAw==" spinCount="100000" sheet="1" objects="1" scenarios="1" formatColumns="0" formatRows="0" autoFilter="0"/>
  <autoFilter ref="C117:K127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SO1-01 - Most 30,030</vt:lpstr>
      <vt:lpstr>SO1-02 - Železniční svrše...</vt:lpstr>
      <vt:lpstr>SO1-03 - VRN 30,030</vt:lpstr>
      <vt:lpstr>SO2-01 - Most 30,131</vt:lpstr>
      <vt:lpstr>SO2-02 - Železniční svrše...</vt:lpstr>
      <vt:lpstr>SO2-03 - VRN 30,131</vt:lpstr>
      <vt:lpstr>SO2-04 - Materiál zadavat...</vt:lpstr>
      <vt:lpstr>'Rekapitulace stavby'!Názvy_tisku</vt:lpstr>
      <vt:lpstr>'SO1-01 - Most 30,030'!Názvy_tisku</vt:lpstr>
      <vt:lpstr>'SO1-02 - Železniční svrše...'!Názvy_tisku</vt:lpstr>
      <vt:lpstr>'SO1-03 - VRN 30,030'!Názvy_tisku</vt:lpstr>
      <vt:lpstr>'SO2-01 - Most 30,131'!Názvy_tisku</vt:lpstr>
      <vt:lpstr>'SO2-02 - Železniční svrše...'!Názvy_tisku</vt:lpstr>
      <vt:lpstr>'SO2-03 - VRN 30,131'!Názvy_tisku</vt:lpstr>
      <vt:lpstr>'SO2-04 - Materiál zadavat...'!Názvy_tisku</vt:lpstr>
      <vt:lpstr>'Rekapitulace stavby'!Oblast_tisku</vt:lpstr>
      <vt:lpstr>'SO1-01 - Most 30,030'!Oblast_tisku</vt:lpstr>
      <vt:lpstr>'SO1-02 - Železniční svrše...'!Oblast_tisku</vt:lpstr>
      <vt:lpstr>'SO1-03 - VRN 30,030'!Oblast_tisku</vt:lpstr>
      <vt:lpstr>'SO2-01 - Most 30,131'!Oblast_tisku</vt:lpstr>
      <vt:lpstr>'SO2-02 - Železniční svrše...'!Oblast_tisku</vt:lpstr>
      <vt:lpstr>'SO2-03 - VRN 30,131'!Oblast_tisku</vt:lpstr>
      <vt:lpstr>'SO2-04 - Materiál zadavat...'!Oblast_tisku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Šedivcová Jitka</dc:creator>
  <cp:lastModifiedBy>Schůtová Eva, Ing.</cp:lastModifiedBy>
  <dcterms:created xsi:type="dcterms:W3CDTF">2022-12-01T08:54:50Z</dcterms:created>
  <dcterms:modified xsi:type="dcterms:W3CDTF">2022-12-01T10:03:14Z</dcterms:modified>
</cp:coreProperties>
</file>